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0" yWindow="360" windowWidth="20730" windowHeight="1005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Položky!$A$1:$G$112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111" i="3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23" i="2"/>
  <c r="A23"/>
  <c r="BE112" i="3"/>
  <c r="I23" i="2" s="1"/>
  <c r="BD112" i="3"/>
  <c r="H23" i="2" s="1"/>
  <c r="BC112" i="3"/>
  <c r="G23" i="2" s="1"/>
  <c r="BA112" i="3"/>
  <c r="E23" i="2" s="1"/>
  <c r="G112" i="3"/>
  <c r="C112"/>
  <c r="BE101"/>
  <c r="BD101"/>
  <c r="BC101"/>
  <c r="BA101"/>
  <c r="BA102" s="1"/>
  <c r="E22" i="2" s="1"/>
  <c r="G101" i="3"/>
  <c r="BB101" s="1"/>
  <c r="BE100"/>
  <c r="BE102" s="1"/>
  <c r="I22" i="2" s="1"/>
  <c r="BD100" i="3"/>
  <c r="BC100"/>
  <c r="BA100"/>
  <c r="G100"/>
  <c r="BB100" s="1"/>
  <c r="B22" i="2"/>
  <c r="A22"/>
  <c r="BC102" i="3"/>
  <c r="G22" i="2" s="1"/>
  <c r="C102" i="3"/>
  <c r="BE97"/>
  <c r="BD97"/>
  <c r="BC97"/>
  <c r="BA97"/>
  <c r="BA98" s="1"/>
  <c r="E21" i="2" s="1"/>
  <c r="G97" i="3"/>
  <c r="BB97" s="1"/>
  <c r="BE96"/>
  <c r="BE98" s="1"/>
  <c r="I21" i="2" s="1"/>
  <c r="BD96" i="3"/>
  <c r="BC96"/>
  <c r="BA96"/>
  <c r="G96"/>
  <c r="BB96" s="1"/>
  <c r="B21" i="2"/>
  <c r="A21"/>
  <c r="BC98" i="3"/>
  <c r="G21" i="2" s="1"/>
  <c r="C98" i="3"/>
  <c r="BE93"/>
  <c r="BD93"/>
  <c r="BD94" s="1"/>
  <c r="H20" i="2" s="1"/>
  <c r="BC93" i="3"/>
  <c r="BB93"/>
  <c r="BB94" s="1"/>
  <c r="F20" i="2" s="1"/>
  <c r="G93" i="3"/>
  <c r="BA93" s="1"/>
  <c r="BA94" s="1"/>
  <c r="E20" i="2" s="1"/>
  <c r="B20"/>
  <c r="A20"/>
  <c r="BE94" i="3"/>
  <c r="I20" i="2" s="1"/>
  <c r="BC94" i="3"/>
  <c r="G20" i="2" s="1"/>
  <c r="C94" i="3"/>
  <c r="BE90"/>
  <c r="BD90"/>
  <c r="BC90"/>
  <c r="BB90"/>
  <c r="G90"/>
  <c r="BA90" s="1"/>
  <c r="BE89"/>
  <c r="BD89"/>
  <c r="BC89"/>
  <c r="BB89"/>
  <c r="G89"/>
  <c r="BA89" s="1"/>
  <c r="BE88"/>
  <c r="BD88"/>
  <c r="BC88"/>
  <c r="BB88"/>
  <c r="G88"/>
  <c r="BA88" s="1"/>
  <c r="BE87"/>
  <c r="BD87"/>
  <c r="BC87"/>
  <c r="BB87"/>
  <c r="G87"/>
  <c r="BA87" s="1"/>
  <c r="BE86"/>
  <c r="BD86"/>
  <c r="BC86"/>
  <c r="BB86"/>
  <c r="G86"/>
  <c r="BA86" s="1"/>
  <c r="BE85"/>
  <c r="BD85"/>
  <c r="BC85"/>
  <c r="BC91" s="1"/>
  <c r="G19" i="2" s="1"/>
  <c r="BB85" i="3"/>
  <c r="G85"/>
  <c r="BA85" s="1"/>
  <c r="BE84"/>
  <c r="BD84"/>
  <c r="BD91" s="1"/>
  <c r="H19" i="2" s="1"/>
  <c r="BC84" i="3"/>
  <c r="BB84"/>
  <c r="BB91" s="1"/>
  <c r="F19" i="2" s="1"/>
  <c r="G84" i="3"/>
  <c r="BA84" s="1"/>
  <c r="B19" i="2"/>
  <c r="A19"/>
  <c r="BE91" i="3"/>
  <c r="I19" i="2" s="1"/>
  <c r="C91" i="3"/>
  <c r="BE81"/>
  <c r="BD81"/>
  <c r="BC81"/>
  <c r="BB81"/>
  <c r="G81"/>
  <c r="BA81" s="1"/>
  <c r="BE80"/>
  <c r="BD80"/>
  <c r="BC80"/>
  <c r="BB80"/>
  <c r="G80"/>
  <c r="BA80" s="1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6"/>
  <c r="BE82" s="1"/>
  <c r="I18" i="2" s="1"/>
  <c r="BD76" i="3"/>
  <c r="BC76"/>
  <c r="BB76"/>
  <c r="G76"/>
  <c r="BA76" s="1"/>
  <c r="B18" i="2"/>
  <c r="A18"/>
  <c r="BC82" i="3"/>
  <c r="G18" i="2" s="1"/>
  <c r="C82" i="3"/>
  <c r="BE73"/>
  <c r="BE74" s="1"/>
  <c r="I17" i="2" s="1"/>
  <c r="BD73" i="3"/>
  <c r="BD74" s="1"/>
  <c r="H17" i="2" s="1"/>
  <c r="BC73" i="3"/>
  <c r="BB73"/>
  <c r="BB74" s="1"/>
  <c r="F17" i="2" s="1"/>
  <c r="G73" i="3"/>
  <c r="BA73" s="1"/>
  <c r="BA74" s="1"/>
  <c r="E17" i="2" s="1"/>
  <c r="B17"/>
  <c r="A17"/>
  <c r="BC74" i="3"/>
  <c r="G17" i="2" s="1"/>
  <c r="C74" i="3"/>
  <c r="BE70"/>
  <c r="BE71" s="1"/>
  <c r="I16" i="2" s="1"/>
  <c r="BD70" i="3"/>
  <c r="BD71" s="1"/>
  <c r="H16" i="2" s="1"/>
  <c r="BC70" i="3"/>
  <c r="BB70"/>
  <c r="BB71" s="1"/>
  <c r="F16" i="2" s="1"/>
  <c r="G70" i="3"/>
  <c r="BA70" s="1"/>
  <c r="BA71" s="1"/>
  <c r="E16" i="2" s="1"/>
  <c r="B16"/>
  <c r="A16"/>
  <c r="BC71" i="3"/>
  <c r="G16" i="2" s="1"/>
  <c r="C71" i="3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4"/>
  <c r="BD64"/>
  <c r="BC64"/>
  <c r="BB64"/>
  <c r="G64"/>
  <c r="BA64" s="1"/>
  <c r="BE63"/>
  <c r="BD63"/>
  <c r="BC63"/>
  <c r="BC68" s="1"/>
  <c r="G15" i="2" s="1"/>
  <c r="BB63" i="3"/>
  <c r="G63"/>
  <c r="BA63" s="1"/>
  <c r="BE62"/>
  <c r="BD62"/>
  <c r="BD68" s="1"/>
  <c r="H15" i="2" s="1"/>
  <c r="BC62" i="3"/>
  <c r="BB62"/>
  <c r="BB68" s="1"/>
  <c r="F15" i="2" s="1"/>
  <c r="G62" i="3"/>
  <c r="BA62" s="1"/>
  <c r="B15" i="2"/>
  <c r="A15"/>
  <c r="BE68" i="3"/>
  <c r="I15" i="2" s="1"/>
  <c r="C68" i="3"/>
  <c r="BE59"/>
  <c r="BD59"/>
  <c r="BD60" s="1"/>
  <c r="H14" i="2" s="1"/>
  <c r="BC59" i="3"/>
  <c r="BB59"/>
  <c r="BB60" s="1"/>
  <c r="F14" i="2" s="1"/>
  <c r="G59" i="3"/>
  <c r="BA59" s="1"/>
  <c r="BA60" s="1"/>
  <c r="E14" i="2" s="1"/>
  <c r="B14"/>
  <c r="A14"/>
  <c r="BE60" i="3"/>
  <c r="I14" i="2" s="1"/>
  <c r="BC60" i="3"/>
  <c r="G14" i="2" s="1"/>
  <c r="C60" i="3"/>
  <c r="BE56"/>
  <c r="BD56"/>
  <c r="BC56"/>
  <c r="BB56"/>
  <c r="G56"/>
  <c r="BA56" s="1"/>
  <c r="BE55"/>
  <c r="BD55"/>
  <c r="BC55"/>
  <c r="BC57" s="1"/>
  <c r="G13" i="2" s="1"/>
  <c r="BB55" i="3"/>
  <c r="G55"/>
  <c r="BA55" s="1"/>
  <c r="BE54"/>
  <c r="BD54"/>
  <c r="BD57" s="1"/>
  <c r="H13" i="2" s="1"/>
  <c r="BC54" i="3"/>
  <c r="BB54"/>
  <c r="BB57" s="1"/>
  <c r="F13" i="2" s="1"/>
  <c r="G54" i="3"/>
  <c r="BA54" s="1"/>
  <c r="B13" i="2"/>
  <c r="A13"/>
  <c r="BE57" i="3"/>
  <c r="I13" i="2" s="1"/>
  <c r="C57" i="3"/>
  <c r="BE51"/>
  <c r="BD51"/>
  <c r="BC51"/>
  <c r="BB51"/>
  <c r="G51"/>
  <c r="BA51" s="1"/>
  <c r="BE50"/>
  <c r="BE52" s="1"/>
  <c r="I12" i="2" s="1"/>
  <c r="BD50" i="3"/>
  <c r="BC50"/>
  <c r="BB50"/>
  <c r="G50"/>
  <c r="BA50" s="1"/>
  <c r="B12" i="2"/>
  <c r="A12"/>
  <c r="BC52" i="3"/>
  <c r="G12" i="2" s="1"/>
  <c r="C52" i="3"/>
  <c r="BE47"/>
  <c r="BD47"/>
  <c r="BC47"/>
  <c r="BB47"/>
  <c r="G47"/>
  <c r="BA47" s="1"/>
  <c r="BE46"/>
  <c r="BD46"/>
  <c r="BC46"/>
  <c r="BB46"/>
  <c r="G46"/>
  <c r="BA46" s="1"/>
  <c r="BE45"/>
  <c r="BD45"/>
  <c r="BC45"/>
  <c r="BB45"/>
  <c r="G45"/>
  <c r="BA45" s="1"/>
  <c r="BE44"/>
  <c r="BD44"/>
  <c r="BC44"/>
  <c r="BB44"/>
  <c r="G44"/>
  <c r="BA44" s="1"/>
  <c r="BE43"/>
  <c r="BD43"/>
  <c r="BC43"/>
  <c r="BB43"/>
  <c r="G43"/>
  <c r="BA43" s="1"/>
  <c r="BE42"/>
  <c r="BD42"/>
  <c r="BC42"/>
  <c r="BB42"/>
  <c r="G42"/>
  <c r="BA42" s="1"/>
  <c r="BE41"/>
  <c r="BD41"/>
  <c r="BC41"/>
  <c r="BC48" s="1"/>
  <c r="G11" i="2" s="1"/>
  <c r="BB41" i="3"/>
  <c r="G41"/>
  <c r="BA41" s="1"/>
  <c r="BE40"/>
  <c r="BD40"/>
  <c r="BD48" s="1"/>
  <c r="H11" i="2" s="1"/>
  <c r="BC40" i="3"/>
  <c r="BB40"/>
  <c r="BB48" s="1"/>
  <c r="F11" i="2" s="1"/>
  <c r="G40" i="3"/>
  <c r="BA40" s="1"/>
  <c r="B11" i="2"/>
  <c r="A11"/>
  <c r="BE48" i="3"/>
  <c r="I11" i="2" s="1"/>
  <c r="C48" i="3"/>
  <c r="BE37"/>
  <c r="BD37"/>
  <c r="BD38" s="1"/>
  <c r="H10" i="2" s="1"/>
  <c r="BC37" i="3"/>
  <c r="BB37"/>
  <c r="BB38" s="1"/>
  <c r="F10" i="2" s="1"/>
  <c r="G37" i="3"/>
  <c r="BA37" s="1"/>
  <c r="BA38" s="1"/>
  <c r="E10" i="2" s="1"/>
  <c r="B10"/>
  <c r="A10"/>
  <c r="BE38" i="3"/>
  <c r="I10" i="2" s="1"/>
  <c r="BC38" i="3"/>
  <c r="G10" i="2" s="1"/>
  <c r="C38" i="3"/>
  <c r="BE34"/>
  <c r="BD34"/>
  <c r="BC34"/>
  <c r="BB34"/>
  <c r="G34"/>
  <c r="BA34" s="1"/>
  <c r="BE33"/>
  <c r="BD33"/>
  <c r="BC33"/>
  <c r="BB33"/>
  <c r="G33"/>
  <c r="BA33" s="1"/>
  <c r="BE32"/>
  <c r="BD32"/>
  <c r="BC32"/>
  <c r="BB32"/>
  <c r="G32"/>
  <c r="BA32" s="1"/>
  <c r="BE31"/>
  <c r="BD31"/>
  <c r="BC31"/>
  <c r="BB31"/>
  <c r="G31"/>
  <c r="BA31" s="1"/>
  <c r="BE30"/>
  <c r="BD30"/>
  <c r="BC30"/>
  <c r="BB30"/>
  <c r="G30"/>
  <c r="BA30" s="1"/>
  <c r="BE29"/>
  <c r="BE35" s="1"/>
  <c r="I9" i="2" s="1"/>
  <c r="BD29" i="3"/>
  <c r="BC29"/>
  <c r="BB29"/>
  <c r="G29"/>
  <c r="BA29" s="1"/>
  <c r="B9" i="2"/>
  <c r="A9"/>
  <c r="BC35" i="3"/>
  <c r="G9" i="2" s="1"/>
  <c r="C35" i="3"/>
  <c r="BE26"/>
  <c r="BD26"/>
  <c r="BC26"/>
  <c r="BC27" s="1"/>
  <c r="G8" i="2" s="1"/>
  <c r="BB26" i="3"/>
  <c r="G26"/>
  <c r="BA26" s="1"/>
  <c r="BE25"/>
  <c r="BD25"/>
  <c r="BD27" s="1"/>
  <c r="H8" i="2" s="1"/>
  <c r="BC25" i="3"/>
  <c r="BB25"/>
  <c r="BB27" s="1"/>
  <c r="F8" i="2" s="1"/>
  <c r="G25" i="3"/>
  <c r="BA25" s="1"/>
  <c r="B8" i="2"/>
  <c r="A8"/>
  <c r="BE27" i="3"/>
  <c r="I8" i="2" s="1"/>
  <c r="C27" i="3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6"/>
  <c r="BD16"/>
  <c r="BC16"/>
  <c r="BB16"/>
  <c r="G16"/>
  <c r="BA16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C11"/>
  <c r="BB11"/>
  <c r="G11"/>
  <c r="BA11" s="1"/>
  <c r="BE10"/>
  <c r="BD10"/>
  <c r="BC10"/>
  <c r="BB10"/>
  <c r="G10"/>
  <c r="BA10" s="1"/>
  <c r="BE9"/>
  <c r="BD9"/>
  <c r="BC9"/>
  <c r="BC23" s="1"/>
  <c r="G7" i="2" s="1"/>
  <c r="G24" s="1"/>
  <c r="C18" i="1" s="1"/>
  <c r="BB9" i="3"/>
  <c r="G9"/>
  <c r="BA9" s="1"/>
  <c r="BE8"/>
  <c r="BD8"/>
  <c r="BD23" s="1"/>
  <c r="H7" i="2" s="1"/>
  <c r="BC8" i="3"/>
  <c r="BB8"/>
  <c r="BB23" s="1"/>
  <c r="F7" i="2" s="1"/>
  <c r="G8" i="3"/>
  <c r="BA8" s="1"/>
  <c r="B7" i="2"/>
  <c r="A7"/>
  <c r="BE23" i="3"/>
  <c r="I7" i="2" s="1"/>
  <c r="C23" i="3"/>
  <c r="E4"/>
  <c r="C4"/>
  <c r="F3"/>
  <c r="C3"/>
  <c r="C2" i="2"/>
  <c r="C1"/>
  <c r="C33" i="1"/>
  <c r="F33" s="1"/>
  <c r="C31"/>
  <c r="C9"/>
  <c r="G7"/>
  <c r="D2"/>
  <c r="C2"/>
  <c r="BA23" i="3" l="1"/>
  <c r="E7" i="2" s="1"/>
  <c r="BA27" i="3"/>
  <c r="E8" i="2" s="1"/>
  <c r="BB35" i="3"/>
  <c r="F9" i="2" s="1"/>
  <c r="BD35" i="3"/>
  <c r="H9" i="2" s="1"/>
  <c r="BA48" i="3"/>
  <c r="E11" i="2" s="1"/>
  <c r="BB52" i="3"/>
  <c r="F12" i="2" s="1"/>
  <c r="BD52" i="3"/>
  <c r="H12" i="2" s="1"/>
  <c r="H24" s="1"/>
  <c r="C17" i="1" s="1"/>
  <c r="BA57" i="3"/>
  <c r="E13" i="2" s="1"/>
  <c r="BA68" i="3"/>
  <c r="E15" i="2" s="1"/>
  <c r="BB82" i="3"/>
  <c r="F18" i="2" s="1"/>
  <c r="BD82" i="3"/>
  <c r="H18" i="2" s="1"/>
  <c r="BA91" i="3"/>
  <c r="E19" i="2" s="1"/>
  <c r="BD98" i="3"/>
  <c r="H21" i="2" s="1"/>
  <c r="BD102" i="3"/>
  <c r="H22" i="2" s="1"/>
  <c r="I24"/>
  <c r="C21" i="1" s="1"/>
  <c r="BA35" i="3"/>
  <c r="E9" i="2" s="1"/>
  <c r="BA52" i="3"/>
  <c r="E12" i="2" s="1"/>
  <c r="BA82" i="3"/>
  <c r="E18" i="2" s="1"/>
  <c r="BB98" i="3"/>
  <c r="F21" i="2" s="1"/>
  <c r="BB102" i="3"/>
  <c r="F22" i="2" s="1"/>
  <c r="BB112" i="3"/>
  <c r="F23" i="2" s="1"/>
  <c r="G23" i="3"/>
  <c r="G27"/>
  <c r="G35"/>
  <c r="G38"/>
  <c r="G48"/>
  <c r="G52"/>
  <c r="G57"/>
  <c r="G60"/>
  <c r="G68"/>
  <c r="G71"/>
  <c r="G74"/>
  <c r="G82"/>
  <c r="G91"/>
  <c r="G94"/>
  <c r="G98"/>
  <c r="G102"/>
  <c r="F24" i="2" l="1"/>
  <c r="C16" i="1" s="1"/>
  <c r="E24" i="2"/>
  <c r="C15" i="1" s="1"/>
  <c r="G34" i="2"/>
  <c r="I34" s="1"/>
  <c r="G20" i="1" s="1"/>
  <c r="G32" i="2"/>
  <c r="I32" s="1"/>
  <c r="G18" i="1" s="1"/>
  <c r="G30" i="2"/>
  <c r="I30" s="1"/>
  <c r="G16" i="1" s="1"/>
  <c r="C19" l="1"/>
  <c r="C22" s="1"/>
  <c r="G36" i="2"/>
  <c r="I36" s="1"/>
  <c r="G29"/>
  <c r="I29" s="1"/>
  <c r="G31"/>
  <c r="I31" s="1"/>
  <c r="G17" i="1" s="1"/>
  <c r="G33" i="2"/>
  <c r="I33" s="1"/>
  <c r="G19" i="1" s="1"/>
  <c r="G35" i="2"/>
  <c r="I35" s="1"/>
  <c r="G21" i="1" s="1"/>
  <c r="G15"/>
  <c r="H37" i="2" l="1"/>
  <c r="G23" i="1" s="1"/>
  <c r="G22" s="1"/>
  <c r="C23" l="1"/>
  <c r="F30" s="1"/>
  <c r="F31" s="1"/>
  <c r="F34" s="1"/>
</calcChain>
</file>

<file path=xl/sharedStrings.xml><?xml version="1.0" encoding="utf-8"?>
<sst xmlns="http://schemas.openxmlformats.org/spreadsheetml/2006/main" count="394" uniqueCount="275">
  <si>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</si>
  <si>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</si>
  <si>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</si>
  <si>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</si>
  <si>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</si>
  <si>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</si>
  <si>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</si>
  <si>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</si>
  <si>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</si>
  <si>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</si>
  <si>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</si>
  <si>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</si>
  <si>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</si>
  <si>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</si>
  <si>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</si>
  <si>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</si>
  <si>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</si>
  <si>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</si>
  <si>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</si>
  <si>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</si>
  <si>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</si>
  <si>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</si>
  <si>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</si>
  <si>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</si>
  <si>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</si>
  <si>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</si>
  <si>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</si>
  <si>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</si>
  <si>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</si>
  <si>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</si>
  <si>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</si>
  <si>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</si>
  <si>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</si>
  <si>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</si>
  <si>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</si>
  <si>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</si>
  <si>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</si>
  <si>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</si>
  <si>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</si>
  <si>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</si>
  <si>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</si>
  <si>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</si>
  <si>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</si>
  <si>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</si>
  <si>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</si>
  <si>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</si>
  <si>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</si>
  <si>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</si>
  <si>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</si>
  <si>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</si>
  <si>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</si>
  <si>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</si>
  <si>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</si>
  <si>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</si>
  <si>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</si>
  <si>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</si>
  <si>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</si>
  <si>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</si>
  <si>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</si>
  <si>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</si>
  <si>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</si>
  <si>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</si>
  <si>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</si>
  <si>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</si>
  <si>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</si>
  <si>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</si>
  <si>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</si>
  <si>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</si>
  <si>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</si>
  <si>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</si>
  <si>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</si>
  <si>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</si>
  <si>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</si>
  <si>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</si>
  <si>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</si>
  <si>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</si>
  <si>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</si>
  <si>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SLEPÝ ROZPOČET</t>
  </si>
  <si>
    <t>Slepý rozpočet</t>
  </si>
  <si>
    <t>2017-0019</t>
  </si>
  <si>
    <t>ÚPRAVY POVRCHU STÁVAJÍCÍHO DVORA</t>
  </si>
  <si>
    <t>SO01</t>
  </si>
  <si>
    <t>A01</t>
  </si>
  <si>
    <t>113107212R00</t>
  </si>
  <si>
    <t xml:space="preserve">Odstranění podkladu nad 200 m2,kam.těžené tl.20 cm </t>
  </si>
  <si>
    <t>m2</t>
  </si>
  <si>
    <t>113107242R00</t>
  </si>
  <si>
    <t xml:space="preserve">Odstranění podkladu nad 200 m2, živičného tl.10 cm </t>
  </si>
  <si>
    <t>122201101R00</t>
  </si>
  <si>
    <t xml:space="preserve">Odkopávky nezapažené v hor. 3 do 100 m3 </t>
  </si>
  <si>
    <t>m3</t>
  </si>
  <si>
    <t>122201109R00</t>
  </si>
  <si>
    <t xml:space="preserve">Příplatek za lepivost - odkopávky v hor. 3 </t>
  </si>
  <si>
    <t>132201111R00</t>
  </si>
  <si>
    <t xml:space="preserve">Hloubení rýh šířky do 60 cm v hor.3 do 100 m3 </t>
  </si>
  <si>
    <t>132201119R00</t>
  </si>
  <si>
    <t xml:space="preserve">Příplatek za lepivost - hloubení rýh 60 cm v hor.3 </t>
  </si>
  <si>
    <t>162701105R00</t>
  </si>
  <si>
    <t xml:space="preserve">Vodorovné přemístění výkopku z hor.1-4 do 10000 m </t>
  </si>
  <si>
    <t>167101101R00</t>
  </si>
  <si>
    <t xml:space="preserve">Nakládání výkopku z hor.1-4 v množství do 100 m3 </t>
  </si>
  <si>
    <t>171201201R00</t>
  </si>
  <si>
    <t xml:space="preserve">Uložení sypaniny na skládku </t>
  </si>
  <si>
    <t>174101101R00</t>
  </si>
  <si>
    <t xml:space="preserve">Zásyp jam, rýh, šachet se zhutněním </t>
  </si>
  <si>
    <t>174201101R00</t>
  </si>
  <si>
    <t xml:space="preserve">Zásyp jam, rýh, šachet bez zhutnění </t>
  </si>
  <si>
    <t>175101101R00</t>
  </si>
  <si>
    <t xml:space="preserve">Obsyp potrubí bez prohození sypaniny </t>
  </si>
  <si>
    <t>181101102R00</t>
  </si>
  <si>
    <t xml:space="preserve">Úprava pláně v zářezech v hor. 1-4, se zhutněním </t>
  </si>
  <si>
    <t>199000002R00</t>
  </si>
  <si>
    <t xml:space="preserve">Poplatek za skládku horniny 1- 4 </t>
  </si>
  <si>
    <t>t</t>
  </si>
  <si>
    <t>58337332</t>
  </si>
  <si>
    <t>Štěrkopísek frakce 0-22 C</t>
  </si>
  <si>
    <t>T</t>
  </si>
  <si>
    <t>2</t>
  </si>
  <si>
    <t>Základy a zvláštní zakládání</t>
  </si>
  <si>
    <t>274313621R00</t>
  </si>
  <si>
    <t xml:space="preserve">Beton základových pasů prostý C 20/25 (B 25) </t>
  </si>
  <si>
    <t>289970111R00</t>
  </si>
  <si>
    <t>3</t>
  </si>
  <si>
    <t>Svislé a kompletní konstrukce</t>
  </si>
  <si>
    <t>338171112R00</t>
  </si>
  <si>
    <t xml:space="preserve">Osazení sloupků plot. ocelových do 2 m, zabet.B 30 </t>
  </si>
  <si>
    <t>kus</t>
  </si>
  <si>
    <t>338171122R00</t>
  </si>
  <si>
    <t xml:space="preserve">Osazení sloupků plot.ocelových do 2,6 m,zabet.B 30 </t>
  </si>
  <si>
    <t>345232113R00</t>
  </si>
  <si>
    <t xml:space="preserve">Stříška na plot z krycích destiček, šířka 26 cm </t>
  </si>
  <si>
    <t>m</t>
  </si>
  <si>
    <t>348922211R00</t>
  </si>
  <si>
    <t xml:space="preserve">Zdivo plotové tl.20cm z bet.tvar.hladkých přírod. </t>
  </si>
  <si>
    <t>5534229</t>
  </si>
  <si>
    <t>Sloupek ocelový vel.40x40mm  žárový zinek</t>
  </si>
  <si>
    <t>5534230</t>
  </si>
  <si>
    <t>Sloupek ocelový vel.60x60mm  žárový zinek</t>
  </si>
  <si>
    <t>4</t>
  </si>
  <si>
    <t>Vodorovné konstrukce</t>
  </si>
  <si>
    <t>451572111R00</t>
  </si>
  <si>
    <t xml:space="preserve">Lože pod potrubí z kameniva těženého 0 - 4 mm </t>
  </si>
  <si>
    <t>5</t>
  </si>
  <si>
    <t>Komunikace</t>
  </si>
  <si>
    <t>564231111R00</t>
  </si>
  <si>
    <t xml:space="preserve">Podklad ze štěrkopísku po zhutnění tloušťky 10 cm </t>
  </si>
  <si>
    <t>564251111R00</t>
  </si>
  <si>
    <t xml:space="preserve">Podklad ze štěrkopísku po zhutnění tloušťky 15 cm </t>
  </si>
  <si>
    <t>564752111R00</t>
  </si>
  <si>
    <t xml:space="preserve">Podklad z kam.drceného 32-63 s výplň.kamen. 15 cm </t>
  </si>
  <si>
    <t>564762111R00</t>
  </si>
  <si>
    <t xml:space="preserve">Podklad z kam.drceného 32-63 s výplň.kamen. 20 cm </t>
  </si>
  <si>
    <t>564811111R00</t>
  </si>
  <si>
    <t xml:space="preserve">Podklad ze štěrkodrti po zhutnění tloušťky 5 cm </t>
  </si>
  <si>
    <t>564851111R00</t>
  </si>
  <si>
    <t xml:space="preserve">Podklad ze štěrkodrti po zhutnění tloušťky 15 cm </t>
  </si>
  <si>
    <t>596215041R00</t>
  </si>
  <si>
    <t xml:space="preserve">Kladení zámkové dlažby tl. 8 cm do drtě tl. 5 cm </t>
  </si>
  <si>
    <t>59248090</t>
  </si>
  <si>
    <t>Dlažba zámková tl.80m přírodní</t>
  </si>
  <si>
    <t>62</t>
  </si>
  <si>
    <t>Úpravy povrchů vnější</t>
  </si>
  <si>
    <t>622421143R00</t>
  </si>
  <si>
    <t xml:space="preserve">Omítka vnější stěn, MVC, štuková, složitost 1-2 </t>
  </si>
  <si>
    <t>622471317R00</t>
  </si>
  <si>
    <t xml:space="preserve">Nátěr nebo nástřik stěn vnějších, složitost 1 - 2 </t>
  </si>
  <si>
    <t>63</t>
  </si>
  <si>
    <t>Podlahy a podlahové konstrukce</t>
  </si>
  <si>
    <t>631351001T00</t>
  </si>
  <si>
    <t xml:space="preserve">Bednění stěn -  koruna zdi </t>
  </si>
  <si>
    <t>631571005R00</t>
  </si>
  <si>
    <t xml:space="preserve">Násyp z kačírku </t>
  </si>
  <si>
    <t>632451022R00</t>
  </si>
  <si>
    <t xml:space="preserve">Vyrovnávací potěr MC 15, v pásu, tl. 30 mm </t>
  </si>
  <si>
    <t>64</t>
  </si>
  <si>
    <t>Výplně otvorů</t>
  </si>
  <si>
    <t>642943113T00</t>
  </si>
  <si>
    <t xml:space="preserve">Osazování úhelník.rámů s dveřními křídly pl.10 m2 </t>
  </si>
  <si>
    <t>8</t>
  </si>
  <si>
    <t>Trubní vedení</t>
  </si>
  <si>
    <t>837355121RU2</t>
  </si>
  <si>
    <t>Výsek a montáž kamenin. odbočky na potrubí DN 200 včetně dodávky trouby DN 200 a odbočky DN 200/150</t>
  </si>
  <si>
    <t>871313121RT2</t>
  </si>
  <si>
    <t>Montáž trub z tvrdého PVC, gumový kroužek, DN 150 včetně dodávky trub PVC hrdlových 160x4,0x5000</t>
  </si>
  <si>
    <t>877313123R00</t>
  </si>
  <si>
    <t>Montáž tvarovek jednoos. z PVC gum. kroužek DN 160 včetně dodávky odbočky 160/160 mm</t>
  </si>
  <si>
    <t>877353121RT7</t>
  </si>
  <si>
    <t>Montáž tvarovek odboč. z PVC gumový kroužek DN 200 včetně dodávky odbočky 160/160 mm</t>
  </si>
  <si>
    <t>895941311RT2</t>
  </si>
  <si>
    <t>Zřízení vpusti uliční z dílců včetně dodávky dílců pro uliční vpusti</t>
  </si>
  <si>
    <t>899203111RT2</t>
  </si>
  <si>
    <t>Osazení mříží litinových s rámem do 150 kg včetně dodávky mříže</t>
  </si>
  <si>
    <t>91</t>
  </si>
  <si>
    <t>Doplňující práce na komunikaci</t>
  </si>
  <si>
    <t>917862111RT5</t>
  </si>
  <si>
    <t>Osazení stojat. obrub. bet. s opěrou,lože z B 12,5 včetně dodávky obrubníku</t>
  </si>
  <si>
    <t>94</t>
  </si>
  <si>
    <t>Lešení a stavební výtahy</t>
  </si>
  <si>
    <t>941955001R00</t>
  </si>
  <si>
    <t xml:space="preserve">Lešení lehké pomocné, výška podlahy do 1,2 m </t>
  </si>
  <si>
    <t>96</t>
  </si>
  <si>
    <t>Bourání konstrukcí</t>
  </si>
  <si>
    <t>961043111R00</t>
  </si>
  <si>
    <t xml:space="preserve">Bourání základů z betonu proloženého kamenem </t>
  </si>
  <si>
    <t>962032231R00</t>
  </si>
  <si>
    <t xml:space="preserve">Bourání zdiva z cihel pálených na MVC </t>
  </si>
  <si>
    <t>965042141RT4</t>
  </si>
  <si>
    <t>Bourání mazanin betonových tl. 10 cm, nad 4 m2 sbíječka tl. mazaniny 8 - 10 cm</t>
  </si>
  <si>
    <t>966067111R00</t>
  </si>
  <si>
    <t xml:space="preserve">Rozebrání plotu tyč. lať. prken. drátěného, plech. </t>
  </si>
  <si>
    <t>968071136R00</t>
  </si>
  <si>
    <t xml:space="preserve">Vyvěšení, zavěšení kovových křídel vrat do 4 m2 </t>
  </si>
  <si>
    <t>968072558R00</t>
  </si>
  <si>
    <t xml:space="preserve">Vybourání kovových vrat plochy do 5 m2 </t>
  </si>
  <si>
    <t>97</t>
  </si>
  <si>
    <t>Prorážení otvorů</t>
  </si>
  <si>
    <t>978015291R00</t>
  </si>
  <si>
    <t xml:space="preserve">Otlučení omítek vnějších MVC v složit.1-4 do 100 % </t>
  </si>
  <si>
    <t>978023411R00</t>
  </si>
  <si>
    <t xml:space="preserve">Vysekání a úprava spár zdiva cihelného mimo komín.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</si>
  <si>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</si>
  <si>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</si>
  <si>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</si>
  <si>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</si>
  <si>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</si>
  <si>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</si>
  <si>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979087213R00</t>
  </si>
  <si>
    <t xml:space="preserve">Nakládání vybouraných hmot na dopravní prostředky </t>
  </si>
  <si>
    <t>979999997R00</t>
  </si>
  <si>
    <t xml:space="preserve">Poplatek za skládku stavební suti </t>
  </si>
  <si>
    <t>99</t>
  </si>
  <si>
    <t>Staveništní přesun hmot</t>
  </si>
  <si>
    <t>998223011R00</t>
  </si>
  <si>
    <t xml:space="preserve">Přesun hmot, pozemní komunikace, kryt dlážděný </t>
  </si>
  <si>
    <t>711</t>
  </si>
  <si>
    <t>Izolace proti vodě</t>
  </si>
  <si>
    <t>711502001RZ1</t>
  </si>
  <si>
    <t>Ochrana zdiva proti vzlínání vlhkosti včetně dodávky nopové fólie, lišty a doplňků</t>
  </si>
  <si>
    <t>998711201R00</t>
  </si>
  <si>
    <t xml:space="preserve">Přesun hmot pro izolace proti vodě, výšky do 6 m </t>
  </si>
  <si>
    <t>765</t>
  </si>
  <si>
    <t>Krytiny tvrdé</t>
  </si>
  <si>
    <t>765631231R00</t>
  </si>
  <si>
    <t xml:space="preserve">Pokrytí požárních zdí do 30 cm taškou pálenou </t>
  </si>
  <si>
    <t>998765201R00</t>
  </si>
  <si>
    <t xml:space="preserve">Přesun hmot pro krytiny tvrdé, výšky do 6 m </t>
  </si>
  <si>
    <t>767</t>
  </si>
  <si>
    <t>Konstrukce zámečnické</t>
  </si>
  <si>
    <t>767651210R00</t>
  </si>
  <si>
    <t xml:space="preserve">Montáž vrat otočných do ocel.zárubně, pl.do 6 m2 </t>
  </si>
  <si>
    <t>767914110R00</t>
  </si>
  <si>
    <t xml:space="preserve">Montáž oplocení rámového H do 1,0 m </t>
  </si>
  <si>
    <t>767920230R00</t>
  </si>
  <si>
    <t xml:space="preserve">Montáž vrat na ocelové sloupky, plochy do 6 m2 </t>
  </si>
  <si>
    <t>767920820R00</t>
  </si>
  <si>
    <t xml:space="preserve">Demontáž vrat k oplocení plochy do 6 m2 </t>
  </si>
  <si>
    <t>31316140</t>
  </si>
  <si>
    <t>Plotová brána vel. 3200x1600mm žárový zinek</t>
  </si>
  <si>
    <t>kompl.</t>
  </si>
  <si>
    <t>31316149</t>
  </si>
  <si>
    <t>Plotový dílec vel.2000x1000mm žárový zinek</t>
  </si>
  <si>
    <t>55344635</t>
  </si>
  <si>
    <t>Vrata ocelová 2-křídlová vel. 2450x2100mm barva světle šedá, kování klika/koule</t>
  </si>
  <si>
    <t>998767201R00</t>
  </si>
  <si>
    <t xml:space="preserve">Přesun hmot pro zámečnické konstr., výšky do 6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</si>
  <si>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</si>
  <si>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</si>
  <si>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</si>
  <si>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</si>
  <si>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</si>
  <si>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</si>
  <si>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</si>
  <si>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</si>
  <si>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Muzeum Chodska v Domažlicích</t>
  </si>
  <si>
    <t xml:space="preserve">Vrstva geotextilie 300g/m2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</si>
</sst>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1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4" fillId="2" borderId="15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>
      <selection activeCell="C11" sqref="C11:E11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77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A01</v>
      </c>
      <c r="D2" s="5">
        <f>Rekapitulace!G2</f>
        <v>0</v>
      </c>
      <c r="E2" s="4"/>
      <c r="F2" s="6" t="s">
        <v>1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>
      <c r="A5" s="15" t="s">
        <v>81</v>
      </c>
      <c r="B5" s="16"/>
      <c r="C5" s="191" t="s">
        <v>273</v>
      </c>
      <c r="D5" s="192"/>
      <c r="E5" s="193"/>
      <c r="F5" s="11" t="s">
        <v>6</v>
      </c>
      <c r="G5" s="12"/>
    </row>
    <row r="6" spans="1:57" ht="12.95" customHeight="1">
      <c r="A6" s="13" t="s">
        <v>7</v>
      </c>
      <c r="B6" s="9"/>
      <c r="C6" s="10" t="s">
        <v>8</v>
      </c>
      <c r="D6" s="10"/>
      <c r="E6" s="9"/>
      <c r="F6" s="17" t="s">
        <v>9</v>
      </c>
      <c r="G6" s="18"/>
      <c r="O6" s="19"/>
    </row>
    <row r="7" spans="1:57" ht="12.95" customHeight="1">
      <c r="A7" s="20" t="s">
        <v>79</v>
      </c>
      <c r="B7" s="21"/>
      <c r="C7" s="191" t="s">
        <v>80</v>
      </c>
      <c r="D7" s="192"/>
      <c r="E7" s="193"/>
      <c r="F7" s="22" t="s">
        <v>10</v>
      </c>
      <c r="G7" s="18">
        <f>IF(PocetMJ=0,,ROUND((F30+F32)/PocetMJ,1))</f>
        <v>0</v>
      </c>
    </row>
    <row r="8" spans="1:57">
      <c r="A8" s="23" t="s">
        <v>11</v>
      </c>
      <c r="B8" s="11"/>
      <c r="C8" s="199"/>
      <c r="D8" s="199"/>
      <c r="E8" s="200"/>
      <c r="F8" s="24" t="s">
        <v>12</v>
      </c>
      <c r="G8" s="25"/>
      <c r="H8" s="26"/>
      <c r="I8" s="27"/>
    </row>
    <row r="9" spans="1:57">
      <c r="A9" s="23" t="s">
        <v>13</v>
      </c>
      <c r="B9" s="11"/>
      <c r="C9" s="199">
        <f>Projektant</f>
        <v>0</v>
      </c>
      <c r="D9" s="199"/>
      <c r="E9" s="200"/>
      <c r="F9" s="11"/>
      <c r="G9" s="28"/>
      <c r="H9" s="29"/>
    </row>
    <row r="10" spans="1:57">
      <c r="A10" s="23" t="s">
        <v>14</v>
      </c>
      <c r="B10" s="11"/>
      <c r="C10" s="199"/>
      <c r="D10" s="199"/>
      <c r="E10" s="199"/>
      <c r="F10" s="30"/>
      <c r="G10" s="31"/>
      <c r="H10" s="32"/>
    </row>
    <row r="11" spans="1:57" ht="13.5" customHeight="1">
      <c r="A11" s="23" t="s">
        <v>15</v>
      </c>
      <c r="B11" s="11"/>
      <c r="C11" s="199"/>
      <c r="D11" s="199"/>
      <c r="E11" s="199"/>
      <c r="F11" s="33" t="s">
        <v>16</v>
      </c>
      <c r="G11" s="34" t="s">
        <v>79</v>
      </c>
      <c r="H11" s="29"/>
      <c r="BA11" s="35"/>
      <c r="BB11" s="35"/>
      <c r="BC11" s="35"/>
      <c r="BD11" s="35"/>
      <c r="BE11" s="35"/>
    </row>
    <row r="12" spans="1:57" ht="12.75" customHeight="1">
      <c r="A12" s="36" t="s">
        <v>17</v>
      </c>
      <c r="B12" s="9"/>
      <c r="C12" s="201"/>
      <c r="D12" s="201"/>
      <c r="E12" s="201"/>
      <c r="F12" s="37" t="s">
        <v>18</v>
      </c>
      <c r="G12" s="38"/>
      <c r="H12" s="29"/>
    </row>
    <row r="13" spans="1:57" ht="28.5" customHeight="1" thickBot="1">
      <c r="A13" s="39" t="s">
        <v>19</v>
      </c>
      <c r="B13" s="40"/>
      <c r="C13" s="40"/>
      <c r="D13" s="40"/>
      <c r="E13" s="41"/>
      <c r="F13" s="41"/>
      <c r="G13" s="42"/>
      <c r="H13" s="29"/>
    </row>
    <row r="14" spans="1:57" ht="17.25" customHeight="1" thickBot="1">
      <c r="A14" s="43" t="s">
        <v>20</v>
      </c>
      <c r="B14" s="44"/>
      <c r="C14" s="45"/>
      <c r="D14" s="46" t="s">
        <v>21</v>
      </c>
      <c r="E14" s="47"/>
      <c r="F14" s="47"/>
      <c r="G14" s="45"/>
    </row>
    <row r="15" spans="1:57" ht="15.95" customHeight="1">
      <c r="A15" s="48"/>
      <c r="B15" s="49" t="s">
        <v>22</v>
      </c>
      <c r="C15" s="50">
        <f>HSV</f>
        <v>0</v>
      </c>
      <c r="D15" s="51" t="str">
        <f>Rekapitulace!A29</f>
        <v>Ztížené výrobní podmínky</v>
      </c>
      <c r="E15" s="52"/>
      <c r="F15" s="53"/>
      <c r="G15" s="50">
        <f>Rekapitulace!I29</f>
        <v>0</v>
      </c>
    </row>
    <row r="16" spans="1:57" ht="15.95" customHeight="1">
      <c r="A16" s="48" t="s">
        <v>23</v>
      </c>
      <c r="B16" s="49" t="s">
        <v>24</v>
      </c>
      <c r="C16" s="50">
        <f>PSV</f>
        <v>0</v>
      </c>
      <c r="D16" s="8" t="str">
        <f>Rekapitulace!A30</f>
        <v>Oborová přirážka</v>
      </c>
      <c r="E16" s="54"/>
      <c r="F16" s="55"/>
      <c r="G16" s="50">
        <f>Rekapitulace!I30</f>
        <v>0</v>
      </c>
    </row>
    <row r="17" spans="1:7" ht="15.95" customHeight="1">
      <c r="A17" s="48" t="s">
        <v>25</v>
      </c>
      <c r="B17" s="49" t="s">
        <v>26</v>
      </c>
      <c r="C17" s="50">
        <f>Mont</f>
        <v>0</v>
      </c>
      <c r="D17" s="8" t="str">
        <f>Rekapitulace!A31</f>
        <v>Přesun stavebních kapacit</v>
      </c>
      <c r="E17" s="54"/>
      <c r="F17" s="55"/>
      <c r="G17" s="50">
        <f>Rekapitulace!I31</f>
        <v>0</v>
      </c>
    </row>
    <row r="18" spans="1:7" ht="15.95" customHeight="1">
      <c r="A18" s="56" t="s">
        <v>27</v>
      </c>
      <c r="B18" s="57" t="s">
        <v>28</v>
      </c>
      <c r="C18" s="50">
        <f>Dodavka</f>
        <v>0</v>
      </c>
      <c r="D18" s="8" t="str">
        <f>Rekapitulace!A32</f>
        <v>Mimostaveništní doprava</v>
      </c>
      <c r="E18" s="54"/>
      <c r="F18" s="55"/>
      <c r="G18" s="50">
        <f>Rekapitulace!I32</f>
        <v>0</v>
      </c>
    </row>
    <row r="19" spans="1:7" ht="15.95" customHeight="1">
      <c r="A19" s="58" t="s">
        <v>29</v>
      </c>
      <c r="B19" s="49"/>
      <c r="C19" s="50">
        <f>SUM(C15:C18)</f>
        <v>0</v>
      </c>
      <c r="D19" s="8" t="str">
        <f>Rekapitulace!A33</f>
        <v>Zařízení staveniště</v>
      </c>
      <c r="E19" s="54"/>
      <c r="F19" s="55"/>
      <c r="G19" s="50">
        <f>Rekapitulace!I33</f>
        <v>0</v>
      </c>
    </row>
    <row r="20" spans="1:7" ht="15.95" customHeight="1">
      <c r="A20" s="58"/>
      <c r="B20" s="49"/>
      <c r="C20" s="50"/>
      <c r="D20" s="8" t="str">
        <f>Rekapitulace!A34</f>
        <v>Provoz investora</v>
      </c>
      <c r="E20" s="54"/>
      <c r="F20" s="55"/>
      <c r="G20" s="50">
        <f>Rekapitulace!I34</f>
        <v>0</v>
      </c>
    </row>
    <row r="21" spans="1:7" ht="15.95" customHeight="1">
      <c r="A21" s="58" t="s">
        <v>30</v>
      </c>
      <c r="B21" s="49"/>
      <c r="C21" s="50">
        <f>HZS</f>
        <v>0</v>
      </c>
      <c r="D21" s="8" t="str">
        <f>Rekapitulace!A35</f>
        <v>Kompletační činnost (IČD)</v>
      </c>
      <c r="E21" s="54"/>
      <c r="F21" s="55"/>
      <c r="G21" s="50">
        <f>Rekapitulace!I35</f>
        <v>0</v>
      </c>
    </row>
    <row r="22" spans="1:7" ht="15.95" customHeight="1">
      <c r="A22" s="59" t="s">
        <v>31</v>
      </c>
      <c r="B22" s="60"/>
      <c r="C22" s="50">
        <f>C19+C21</f>
        <v>0</v>
      </c>
      <c r="D22" s="8" t="s">
        <v>32</v>
      </c>
      <c r="E22" s="54"/>
      <c r="F22" s="55"/>
      <c r="G22" s="50">
        <f>G23-SUM(G15:G21)</f>
        <v>0</v>
      </c>
    </row>
    <row r="23" spans="1:7" ht="15.95" customHeight="1" thickBot="1">
      <c r="A23" s="202" t="s">
        <v>33</v>
      </c>
      <c r="B23" s="203"/>
      <c r="C23" s="61">
        <f>C22+G23</f>
        <v>0</v>
      </c>
      <c r="D23" s="62" t="s">
        <v>34</v>
      </c>
      <c r="E23" s="63"/>
      <c r="F23" s="64"/>
      <c r="G23" s="50">
        <f>VRN</f>
        <v>0</v>
      </c>
    </row>
    <row r="24" spans="1:7">
      <c r="A24" s="65" t="s">
        <v>35</v>
      </c>
      <c r="B24" s="66"/>
      <c r="C24" s="67"/>
      <c r="D24" s="66" t="s">
        <v>36</v>
      </c>
      <c r="E24" s="66"/>
      <c r="F24" s="68" t="s">
        <v>37</v>
      </c>
      <c r="G24" s="69"/>
    </row>
    <row r="25" spans="1:7">
      <c r="A25" s="59" t="s">
        <v>38</v>
      </c>
      <c r="B25" s="60"/>
      <c r="C25" s="70"/>
      <c r="D25" s="60" t="s">
        <v>38</v>
      </c>
      <c r="E25" s="71"/>
      <c r="F25" s="72" t="s">
        <v>38</v>
      </c>
      <c r="G25" s="73"/>
    </row>
    <row r="26" spans="1:7" ht="37.5" customHeight="1">
      <c r="A26" s="59" t="s">
        <v>39</v>
      </c>
      <c r="B26" s="74"/>
      <c r="C26" s="70"/>
      <c r="D26" s="60" t="s">
        <v>39</v>
      </c>
      <c r="E26" s="71"/>
      <c r="F26" s="72" t="s">
        <v>39</v>
      </c>
      <c r="G26" s="73"/>
    </row>
    <row r="27" spans="1:7">
      <c r="A27" s="59"/>
      <c r="B27" s="75"/>
      <c r="C27" s="70"/>
      <c r="D27" s="60"/>
      <c r="E27" s="71"/>
      <c r="F27" s="72"/>
      <c r="G27" s="73"/>
    </row>
    <row r="28" spans="1:7">
      <c r="A28" s="59" t="s">
        <v>40</v>
      </c>
      <c r="B28" s="60"/>
      <c r="C28" s="70"/>
      <c r="D28" s="72" t="s">
        <v>41</v>
      </c>
      <c r="E28" s="70"/>
      <c r="F28" s="76" t="s">
        <v>41</v>
      </c>
      <c r="G28" s="73"/>
    </row>
    <row r="29" spans="1:7" ht="69" customHeight="1">
      <c r="A29" s="59"/>
      <c r="B29" s="60"/>
      <c r="C29" s="77"/>
      <c r="D29" s="78"/>
      <c r="E29" s="77"/>
      <c r="F29" s="60"/>
      <c r="G29" s="73"/>
    </row>
    <row r="30" spans="1:7">
      <c r="A30" s="79" t="s">
        <v>42</v>
      </c>
      <c r="B30" s="80"/>
      <c r="C30" s="81">
        <v>21</v>
      </c>
      <c r="D30" s="80" t="s">
        <v>43</v>
      </c>
      <c r="E30" s="82"/>
      <c r="F30" s="194">
        <f>C23-F32</f>
        <v>0</v>
      </c>
      <c r="G30" s="195"/>
    </row>
    <row r="31" spans="1:7">
      <c r="A31" s="79" t="s">
        <v>44</v>
      </c>
      <c r="B31" s="80"/>
      <c r="C31" s="81">
        <f>SazbaDPH1</f>
        <v>21</v>
      </c>
      <c r="D31" s="80" t="s">
        <v>45</v>
      </c>
      <c r="E31" s="82"/>
      <c r="F31" s="194">
        <f>ROUND(PRODUCT(F30,C31/100),0)</f>
        <v>0</v>
      </c>
      <c r="G31" s="195"/>
    </row>
    <row r="32" spans="1:7">
      <c r="A32" s="79" t="s">
        <v>42</v>
      </c>
      <c r="B32" s="80"/>
      <c r="C32" s="81">
        <v>0</v>
      </c>
      <c r="D32" s="80" t="s">
        <v>45</v>
      </c>
      <c r="E32" s="82"/>
      <c r="F32" s="194">
        <v>0</v>
      </c>
      <c r="G32" s="195"/>
    </row>
    <row r="33" spans="1:8">
      <c r="A33" s="79" t="s">
        <v>44</v>
      </c>
      <c r="B33" s="83"/>
      <c r="C33" s="84">
        <f>SazbaDPH2</f>
        <v>0</v>
      </c>
      <c r="D33" s="80" t="s">
        <v>45</v>
      </c>
      <c r="E33" s="55"/>
      <c r="F33" s="194">
        <f>ROUND(PRODUCT(F32,C33/100),0)</f>
        <v>0</v>
      </c>
      <c r="G33" s="195"/>
    </row>
    <row r="34" spans="1:8" s="88" customFormat="1" ht="19.5" customHeight="1" thickBot="1">
      <c r="A34" s="85" t="s">
        <v>46</v>
      </c>
      <c r="B34" s="86"/>
      <c r="C34" s="86"/>
      <c r="D34" s="86"/>
      <c r="E34" s="87"/>
      <c r="F34" s="196">
        <f>ROUND(SUM(F30:F33),0)</f>
        <v>0</v>
      </c>
      <c r="G34" s="197"/>
    </row>
    <row r="36" spans="1:8">
      <c r="A36" s="89" t="s">
        <v>47</v>
      </c>
      <c r="B36" s="89"/>
      <c r="C36" s="89"/>
      <c r="D36" s="89"/>
      <c r="E36" s="89"/>
      <c r="F36" s="89"/>
      <c r="G36" s="89"/>
      <c r="H36" t="s">
        <v>5</v>
      </c>
    </row>
    <row r="37" spans="1:8" ht="14.25" customHeight="1">
      <c r="A37" s="89"/>
      <c r="B37" s="198"/>
      <c r="C37" s="198"/>
      <c r="D37" s="198"/>
      <c r="E37" s="198"/>
      <c r="F37" s="198"/>
      <c r="G37" s="198"/>
      <c r="H37" t="s">
        <v>5</v>
      </c>
    </row>
    <row r="38" spans="1:8" ht="12.75" customHeight="1">
      <c r="A38" s="90"/>
      <c r="B38" s="198"/>
      <c r="C38" s="198"/>
      <c r="D38" s="198"/>
      <c r="E38" s="198"/>
      <c r="F38" s="198"/>
      <c r="G38" s="198"/>
      <c r="H38" t="s">
        <v>5</v>
      </c>
    </row>
    <row r="39" spans="1:8">
      <c r="A39" s="90"/>
      <c r="B39" s="198"/>
      <c r="C39" s="198"/>
      <c r="D39" s="198"/>
      <c r="E39" s="198"/>
      <c r="F39" s="198"/>
      <c r="G39" s="198"/>
      <c r="H39" t="s">
        <v>5</v>
      </c>
    </row>
    <row r="40" spans="1:8">
      <c r="A40" s="90"/>
      <c r="B40" s="198"/>
      <c r="C40" s="198"/>
      <c r="D40" s="198"/>
      <c r="E40" s="198"/>
      <c r="F40" s="198"/>
      <c r="G40" s="198"/>
      <c r="H40" t="s">
        <v>5</v>
      </c>
    </row>
    <row r="41" spans="1:8">
      <c r="A41" s="90"/>
      <c r="B41" s="198"/>
      <c r="C41" s="198"/>
      <c r="D41" s="198"/>
      <c r="E41" s="198"/>
      <c r="F41" s="198"/>
      <c r="G41" s="198"/>
      <c r="H41" t="s">
        <v>5</v>
      </c>
    </row>
    <row r="42" spans="1:8">
      <c r="A42" s="90"/>
      <c r="B42" s="198"/>
      <c r="C42" s="198"/>
      <c r="D42" s="198"/>
      <c r="E42" s="198"/>
      <c r="F42" s="198"/>
      <c r="G42" s="198"/>
      <c r="H42" t="s">
        <v>5</v>
      </c>
    </row>
    <row r="43" spans="1:8">
      <c r="A43" s="90"/>
      <c r="B43" s="198"/>
      <c r="C43" s="198"/>
      <c r="D43" s="198"/>
      <c r="E43" s="198"/>
      <c r="F43" s="198"/>
      <c r="G43" s="198"/>
      <c r="H43" t="s">
        <v>5</v>
      </c>
    </row>
    <row r="44" spans="1:8">
      <c r="A44" s="90"/>
      <c r="B44" s="198"/>
      <c r="C44" s="198"/>
      <c r="D44" s="198"/>
      <c r="E44" s="198"/>
      <c r="F44" s="198"/>
      <c r="G44" s="198"/>
      <c r="H44" t="s">
        <v>5</v>
      </c>
    </row>
    <row r="45" spans="1:8" ht="0.75" customHeight="1">
      <c r="A45" s="90"/>
      <c r="B45" s="198"/>
      <c r="C45" s="198"/>
      <c r="D45" s="198"/>
      <c r="E45" s="198"/>
      <c r="F45" s="198"/>
      <c r="G45" s="198"/>
      <c r="H45" t="s">
        <v>5</v>
      </c>
    </row>
    <row r="46" spans="1:8">
      <c r="B46" s="190"/>
      <c r="C46" s="190"/>
      <c r="D46" s="190"/>
      <c r="E46" s="190"/>
      <c r="F46" s="190"/>
      <c r="G46" s="190"/>
    </row>
    <row r="47" spans="1:8">
      <c r="B47" s="190"/>
      <c r="C47" s="190"/>
      <c r="D47" s="190"/>
      <c r="E47" s="190"/>
      <c r="F47" s="190"/>
      <c r="G47" s="190"/>
    </row>
    <row r="48" spans="1:8">
      <c r="B48" s="190"/>
      <c r="C48" s="190"/>
      <c r="D48" s="190"/>
      <c r="E48" s="190"/>
      <c r="F48" s="190"/>
      <c r="G48" s="190"/>
    </row>
    <row r="49" spans="2:7">
      <c r="B49" s="190"/>
      <c r="C49" s="190"/>
      <c r="D49" s="190"/>
      <c r="E49" s="190"/>
      <c r="F49" s="190"/>
      <c r="G49" s="190"/>
    </row>
    <row r="50" spans="2:7">
      <c r="B50" s="190"/>
      <c r="C50" s="190"/>
      <c r="D50" s="190"/>
      <c r="E50" s="190"/>
      <c r="F50" s="190"/>
      <c r="G50" s="190"/>
    </row>
    <row r="51" spans="2:7">
      <c r="B51" s="190"/>
      <c r="C51" s="190"/>
      <c r="D51" s="190"/>
      <c r="E51" s="190"/>
      <c r="F51" s="190"/>
      <c r="G51" s="190"/>
    </row>
    <row r="52" spans="2:7">
      <c r="B52" s="190"/>
      <c r="C52" s="190"/>
      <c r="D52" s="190"/>
      <c r="E52" s="190"/>
      <c r="F52" s="190"/>
      <c r="G52" s="190"/>
    </row>
    <row r="53" spans="2:7">
      <c r="B53" s="190"/>
      <c r="C53" s="190"/>
      <c r="D53" s="190"/>
      <c r="E53" s="190"/>
      <c r="F53" s="190"/>
      <c r="G53" s="190"/>
    </row>
    <row r="54" spans="2:7">
      <c r="B54" s="190"/>
      <c r="C54" s="190"/>
      <c r="D54" s="190"/>
      <c r="E54" s="190"/>
      <c r="F54" s="190"/>
      <c r="G54" s="190"/>
    </row>
    <row r="55" spans="2:7">
      <c r="B55" s="190"/>
      <c r="C55" s="190"/>
      <c r="D55" s="190"/>
      <c r="E55" s="190"/>
      <c r="F55" s="190"/>
      <c r="G55" s="190"/>
    </row>
  </sheetData>
  <mergeCells count="24">
    <mergeCell ref="C5:E5"/>
    <mergeCell ref="B46:G46"/>
    <mergeCell ref="B47:G47"/>
    <mergeCell ref="B48:G48"/>
    <mergeCell ref="B49:G49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B52:G52"/>
    <mergeCell ref="B53:G53"/>
    <mergeCell ref="B54:G54"/>
    <mergeCell ref="B55:G55"/>
    <mergeCell ref="C7:E7"/>
    <mergeCell ref="B50:G50"/>
    <mergeCell ref="B51:G51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8"/>
  <sheetViews>
    <sheetView topLeftCell="A5" workbookViewId="0">
      <selection activeCell="H37" sqref="H37:I37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04" t="s">
        <v>48</v>
      </c>
      <c r="B1" s="205"/>
      <c r="C1" s="91" t="str">
        <f>CONCATENATE(cislostavby," ",nazevstavby)</f>
        <v>2017-0019 ÚPRAVY POVRCHU STÁVAJÍCÍHO DVORA</v>
      </c>
      <c r="D1" s="92"/>
      <c r="E1" s="93"/>
      <c r="F1" s="92"/>
      <c r="G1" s="94" t="s">
        <v>49</v>
      </c>
      <c r="H1" s="95" t="s">
        <v>82</v>
      </c>
      <c r="I1" s="96"/>
    </row>
    <row r="2" spans="1:9" ht="13.5" thickBot="1">
      <c r="A2" s="206" t="s">
        <v>50</v>
      </c>
      <c r="B2" s="207"/>
      <c r="C2" s="97" t="str">
        <f>CONCATENATE(cisloobjektu," ",nazevobjektu)</f>
        <v>SO01 Muzeum Chodska v Domažlicích</v>
      </c>
      <c r="D2" s="98"/>
      <c r="E2" s="99"/>
      <c r="F2" s="98"/>
      <c r="G2" s="208"/>
      <c r="H2" s="209"/>
      <c r="I2" s="210"/>
    </row>
    <row r="3" spans="1:9" ht="13.5" thickTop="1">
      <c r="A3" s="71"/>
      <c r="B3" s="71"/>
      <c r="C3" s="71"/>
      <c r="D3" s="71"/>
      <c r="E3" s="71"/>
      <c r="F3" s="60"/>
      <c r="G3" s="71"/>
      <c r="H3" s="71"/>
      <c r="I3" s="71"/>
    </row>
    <row r="4" spans="1:9" ht="19.5" customHeight="1">
      <c r="A4" s="100" t="s">
        <v>51</v>
      </c>
      <c r="B4" s="101"/>
      <c r="C4" s="101"/>
      <c r="D4" s="101"/>
      <c r="E4" s="102"/>
      <c r="F4" s="101"/>
      <c r="G4" s="101"/>
      <c r="H4" s="101"/>
      <c r="I4" s="101"/>
    </row>
    <row r="5" spans="1:9" ht="13.5" thickBot="1">
      <c r="A5" s="71"/>
      <c r="B5" s="71"/>
      <c r="C5" s="71"/>
      <c r="D5" s="71"/>
      <c r="E5" s="71"/>
      <c r="F5" s="71"/>
      <c r="G5" s="71"/>
      <c r="H5" s="71"/>
      <c r="I5" s="71"/>
    </row>
    <row r="6" spans="1:9" s="29" customFormat="1" ht="13.5" thickBot="1">
      <c r="A6" s="103"/>
      <c r="B6" s="104" t="s">
        <v>52</v>
      </c>
      <c r="C6" s="104"/>
      <c r="D6" s="105"/>
      <c r="E6" s="106" t="s">
        <v>53</v>
      </c>
      <c r="F6" s="107" t="s">
        <v>54</v>
      </c>
      <c r="G6" s="107" t="s">
        <v>55</v>
      </c>
      <c r="H6" s="107" t="s">
        <v>56</v>
      </c>
      <c r="I6" s="108" t="s">
        <v>30</v>
      </c>
    </row>
    <row r="7" spans="1:9" s="29" customFormat="1">
      <c r="A7" s="186" t="str">
        <f>Položky!B7</f>
        <v>1</v>
      </c>
      <c r="B7" s="109" t="str">
        <f>Položky!C7</f>
        <v>Zemní práce</v>
      </c>
      <c r="C7" s="60"/>
      <c r="D7" s="110"/>
      <c r="E7" s="187">
        <f>Položky!BA23</f>
        <v>0</v>
      </c>
      <c r="F7" s="188">
        <f>Položky!BB23</f>
        <v>0</v>
      </c>
      <c r="G7" s="188">
        <f>Položky!BC23</f>
        <v>0</v>
      </c>
      <c r="H7" s="188">
        <f>Položky!BD23</f>
        <v>0</v>
      </c>
      <c r="I7" s="189">
        <f>Položky!BE23</f>
        <v>0</v>
      </c>
    </row>
    <row r="8" spans="1:9" s="29" customFormat="1">
      <c r="A8" s="186" t="str">
        <f>Položky!B24</f>
        <v>2</v>
      </c>
      <c r="B8" s="109" t="str">
        <f>Položky!C24</f>
        <v>Základy a zvláštní zakládání</v>
      </c>
      <c r="C8" s="60"/>
      <c r="D8" s="110"/>
      <c r="E8" s="187">
        <f>Položky!BA27</f>
        <v>0</v>
      </c>
      <c r="F8" s="188">
        <f>Položky!BB27</f>
        <v>0</v>
      </c>
      <c r="G8" s="188">
        <f>Položky!BC27</f>
        <v>0</v>
      </c>
      <c r="H8" s="188">
        <f>Položky!BD27</f>
        <v>0</v>
      </c>
      <c r="I8" s="189">
        <f>Položky!BE27</f>
        <v>0</v>
      </c>
    </row>
    <row r="9" spans="1:9" s="29" customFormat="1">
      <c r="A9" s="186" t="str">
        <f>Položky!B28</f>
        <v>3</v>
      </c>
      <c r="B9" s="109" t="str">
        <f>Položky!C28</f>
        <v>Svislé a kompletní konstrukce</v>
      </c>
      <c r="C9" s="60"/>
      <c r="D9" s="110"/>
      <c r="E9" s="187">
        <f>Položky!BA35</f>
        <v>0</v>
      </c>
      <c r="F9" s="188">
        <f>Položky!BB35</f>
        <v>0</v>
      </c>
      <c r="G9" s="188">
        <f>Položky!BC35</f>
        <v>0</v>
      </c>
      <c r="H9" s="188">
        <f>Položky!BD35</f>
        <v>0</v>
      </c>
      <c r="I9" s="189">
        <f>Položky!BE35</f>
        <v>0</v>
      </c>
    </row>
    <row r="10" spans="1:9" s="29" customFormat="1">
      <c r="A10" s="186" t="str">
        <f>Položky!B36</f>
        <v>4</v>
      </c>
      <c r="B10" s="109" t="str">
        <f>Položky!C36</f>
        <v>Vodorovné konstrukce</v>
      </c>
      <c r="C10" s="60"/>
      <c r="D10" s="110"/>
      <c r="E10" s="187">
        <f>Položky!BA38</f>
        <v>0</v>
      </c>
      <c r="F10" s="188">
        <f>Položky!BB38</f>
        <v>0</v>
      </c>
      <c r="G10" s="188">
        <f>Položky!BC38</f>
        <v>0</v>
      </c>
      <c r="H10" s="188">
        <f>Položky!BD38</f>
        <v>0</v>
      </c>
      <c r="I10" s="189">
        <f>Položky!BE38</f>
        <v>0</v>
      </c>
    </row>
    <row r="11" spans="1:9" s="29" customFormat="1">
      <c r="A11" s="186" t="str">
        <f>Položky!B39</f>
        <v>5</v>
      </c>
      <c r="B11" s="109" t="str">
        <f>Položky!C39</f>
        <v>Komunikace</v>
      </c>
      <c r="C11" s="60"/>
      <c r="D11" s="110"/>
      <c r="E11" s="187">
        <f>Položky!BA48</f>
        <v>0</v>
      </c>
      <c r="F11" s="188">
        <f>Položky!BB48</f>
        <v>0</v>
      </c>
      <c r="G11" s="188">
        <f>Položky!BC48</f>
        <v>0</v>
      </c>
      <c r="H11" s="188">
        <f>Položky!BD48</f>
        <v>0</v>
      </c>
      <c r="I11" s="189">
        <f>Položky!BE48</f>
        <v>0</v>
      </c>
    </row>
    <row r="12" spans="1:9" s="29" customFormat="1">
      <c r="A12" s="186" t="str">
        <f>Položky!B49</f>
        <v>62</v>
      </c>
      <c r="B12" s="109" t="str">
        <f>Položky!C49</f>
        <v>Úpravy povrchů vnější</v>
      </c>
      <c r="C12" s="60"/>
      <c r="D12" s="110"/>
      <c r="E12" s="187">
        <f>Položky!BA52</f>
        <v>0</v>
      </c>
      <c r="F12" s="188">
        <f>Položky!BB52</f>
        <v>0</v>
      </c>
      <c r="G12" s="188">
        <f>Položky!BC52</f>
        <v>0</v>
      </c>
      <c r="H12" s="188">
        <f>Položky!BD52</f>
        <v>0</v>
      </c>
      <c r="I12" s="189">
        <f>Položky!BE52</f>
        <v>0</v>
      </c>
    </row>
    <row r="13" spans="1:9" s="29" customFormat="1">
      <c r="A13" s="186" t="str">
        <f>Položky!B53</f>
        <v>63</v>
      </c>
      <c r="B13" s="109" t="str">
        <f>Položky!C53</f>
        <v>Podlahy a podlahové konstrukce</v>
      </c>
      <c r="C13" s="60"/>
      <c r="D13" s="110"/>
      <c r="E13" s="187">
        <f>Položky!BA57</f>
        <v>0</v>
      </c>
      <c r="F13" s="188">
        <f>Položky!BB57</f>
        <v>0</v>
      </c>
      <c r="G13" s="188">
        <f>Položky!BC57</f>
        <v>0</v>
      </c>
      <c r="H13" s="188">
        <f>Položky!BD57</f>
        <v>0</v>
      </c>
      <c r="I13" s="189">
        <f>Položky!BE57</f>
        <v>0</v>
      </c>
    </row>
    <row r="14" spans="1:9" s="29" customFormat="1">
      <c r="A14" s="186" t="str">
        <f>Položky!B58</f>
        <v>64</v>
      </c>
      <c r="B14" s="109" t="str">
        <f>Položky!C58</f>
        <v>Výplně otvorů</v>
      </c>
      <c r="C14" s="60"/>
      <c r="D14" s="110"/>
      <c r="E14" s="187">
        <f>Položky!BA60</f>
        <v>0</v>
      </c>
      <c r="F14" s="188">
        <f>Položky!BB60</f>
        <v>0</v>
      </c>
      <c r="G14" s="188">
        <f>Položky!BC60</f>
        <v>0</v>
      </c>
      <c r="H14" s="188">
        <f>Položky!BD60</f>
        <v>0</v>
      </c>
      <c r="I14" s="189">
        <f>Položky!BE60</f>
        <v>0</v>
      </c>
    </row>
    <row r="15" spans="1:9" s="29" customFormat="1">
      <c r="A15" s="186" t="str">
        <f>Položky!B61</f>
        <v>8</v>
      </c>
      <c r="B15" s="109" t="str">
        <f>Položky!C61</f>
        <v>Trubní vedení</v>
      </c>
      <c r="C15" s="60"/>
      <c r="D15" s="110"/>
      <c r="E15" s="187">
        <f>Položky!BA68</f>
        <v>0</v>
      </c>
      <c r="F15" s="188">
        <f>Položky!BB68</f>
        <v>0</v>
      </c>
      <c r="G15" s="188">
        <f>Položky!BC68</f>
        <v>0</v>
      </c>
      <c r="H15" s="188">
        <f>Položky!BD68</f>
        <v>0</v>
      </c>
      <c r="I15" s="189">
        <f>Položky!BE68</f>
        <v>0</v>
      </c>
    </row>
    <row r="16" spans="1:9" s="29" customFormat="1">
      <c r="A16" s="186" t="str">
        <f>Položky!B69</f>
        <v>91</v>
      </c>
      <c r="B16" s="109" t="str">
        <f>Položky!C69</f>
        <v>Doplňující práce na komunikaci</v>
      </c>
      <c r="C16" s="60"/>
      <c r="D16" s="110"/>
      <c r="E16" s="187">
        <f>Položky!BA71</f>
        <v>0</v>
      </c>
      <c r="F16" s="188">
        <f>Položky!BB71</f>
        <v>0</v>
      </c>
      <c r="G16" s="188">
        <f>Položky!BC71</f>
        <v>0</v>
      </c>
      <c r="H16" s="188">
        <f>Položky!BD71</f>
        <v>0</v>
      </c>
      <c r="I16" s="189">
        <f>Položky!BE71</f>
        <v>0</v>
      </c>
    </row>
    <row r="17" spans="1:57" s="29" customFormat="1">
      <c r="A17" s="186" t="str">
        <f>Položky!B72</f>
        <v>94</v>
      </c>
      <c r="B17" s="109" t="str">
        <f>Položky!C72</f>
        <v>Lešení a stavební výtahy</v>
      </c>
      <c r="C17" s="60"/>
      <c r="D17" s="110"/>
      <c r="E17" s="187">
        <f>Položky!BA74</f>
        <v>0</v>
      </c>
      <c r="F17" s="188">
        <f>Položky!BB74</f>
        <v>0</v>
      </c>
      <c r="G17" s="188">
        <f>Položky!BC74</f>
        <v>0</v>
      </c>
      <c r="H17" s="188">
        <f>Položky!BD74</f>
        <v>0</v>
      </c>
      <c r="I17" s="189">
        <f>Položky!BE74</f>
        <v>0</v>
      </c>
    </row>
    <row r="18" spans="1:57" s="29" customFormat="1">
      <c r="A18" s="186" t="str">
        <f>Položky!B75</f>
        <v>96</v>
      </c>
      <c r="B18" s="109" t="str">
        <f>Položky!C75</f>
        <v>Bourání konstrukcí</v>
      </c>
      <c r="C18" s="60"/>
      <c r="D18" s="110"/>
      <c r="E18" s="187">
        <f>Položky!BA82</f>
        <v>0</v>
      </c>
      <c r="F18" s="188">
        <f>Položky!BB82</f>
        <v>0</v>
      </c>
      <c r="G18" s="188">
        <f>Položky!BC82</f>
        <v>0</v>
      </c>
      <c r="H18" s="188">
        <f>Položky!BD82</f>
        <v>0</v>
      </c>
      <c r="I18" s="189">
        <f>Položky!BE82</f>
        <v>0</v>
      </c>
    </row>
    <row r="19" spans="1:57" s="29" customFormat="1">
      <c r="A19" s="186" t="str">
        <f>Položky!B83</f>
        <v>97</v>
      </c>
      <c r="B19" s="109" t="str">
        <f>Položky!C83</f>
        <v>Prorážení otvorů</v>
      </c>
      <c r="C19" s="60"/>
      <c r="D19" s="110"/>
      <c r="E19" s="187">
        <f>Položky!BA91</f>
        <v>0</v>
      </c>
      <c r="F19" s="188">
        <f>Položky!BB91</f>
        <v>0</v>
      </c>
      <c r="G19" s="188">
        <f>Položky!BC91</f>
        <v>0</v>
      </c>
      <c r="H19" s="188">
        <f>Položky!BD91</f>
        <v>0</v>
      </c>
      <c r="I19" s="189">
        <f>Položky!BE91</f>
        <v>0</v>
      </c>
    </row>
    <row r="20" spans="1:57" s="29" customFormat="1">
      <c r="A20" s="186" t="str">
        <f>Položky!B92</f>
        <v>99</v>
      </c>
      <c r="B20" s="109" t="str">
        <f>Položky!C92</f>
        <v>Staveništní přesun hmot</v>
      </c>
      <c r="C20" s="60"/>
      <c r="D20" s="110"/>
      <c r="E20" s="187">
        <f>Položky!BA94</f>
        <v>0</v>
      </c>
      <c r="F20" s="188">
        <f>Položky!BB94</f>
        <v>0</v>
      </c>
      <c r="G20" s="188">
        <f>Položky!BC94</f>
        <v>0</v>
      </c>
      <c r="H20" s="188">
        <f>Položky!BD94</f>
        <v>0</v>
      </c>
      <c r="I20" s="189">
        <f>Položky!BE94</f>
        <v>0</v>
      </c>
    </row>
    <row r="21" spans="1:57" s="29" customFormat="1">
      <c r="A21" s="186" t="str">
        <f>Položky!B95</f>
        <v>711</v>
      </c>
      <c r="B21" s="109" t="str">
        <f>Položky!C95</f>
        <v>Izolace proti vodě</v>
      </c>
      <c r="C21" s="60"/>
      <c r="D21" s="110"/>
      <c r="E21" s="187">
        <f>Položky!BA98</f>
        <v>0</v>
      </c>
      <c r="F21" s="188">
        <f>Položky!BB98</f>
        <v>0</v>
      </c>
      <c r="G21" s="188">
        <f>Položky!BC98</f>
        <v>0</v>
      </c>
      <c r="H21" s="188">
        <f>Položky!BD98</f>
        <v>0</v>
      </c>
      <c r="I21" s="189">
        <f>Položky!BE98</f>
        <v>0</v>
      </c>
    </row>
    <row r="22" spans="1:57" s="29" customFormat="1">
      <c r="A22" s="186" t="str">
        <f>Položky!B99</f>
        <v>765</v>
      </c>
      <c r="B22" s="109" t="str">
        <f>Položky!C99</f>
        <v>Krytiny tvrdé</v>
      </c>
      <c r="C22" s="60"/>
      <c r="D22" s="110"/>
      <c r="E22" s="187">
        <f>Položky!BA102</f>
        <v>0</v>
      </c>
      <c r="F22" s="188">
        <f>Položky!BB102</f>
        <v>0</v>
      </c>
      <c r="G22" s="188">
        <f>Položky!BC102</f>
        <v>0</v>
      </c>
      <c r="H22" s="188">
        <f>Položky!BD102</f>
        <v>0</v>
      </c>
      <c r="I22" s="189">
        <f>Položky!BE102</f>
        <v>0</v>
      </c>
    </row>
    <row r="23" spans="1:57" s="29" customFormat="1" ht="13.5" thickBot="1">
      <c r="A23" s="186" t="str">
        <f>Položky!B103</f>
        <v>767</v>
      </c>
      <c r="B23" s="109" t="str">
        <f>Položky!C103</f>
        <v>Konstrukce zámečnické</v>
      </c>
      <c r="C23" s="60"/>
      <c r="D23" s="110"/>
      <c r="E23" s="187">
        <f>Položky!BA112</f>
        <v>0</v>
      </c>
      <c r="F23" s="188">
        <f>Položky!BB112</f>
        <v>0</v>
      </c>
      <c r="G23" s="188">
        <f>Položky!BC112</f>
        <v>0</v>
      </c>
      <c r="H23" s="188">
        <f>Položky!BD112</f>
        <v>0</v>
      </c>
      <c r="I23" s="189">
        <f>Položky!BE112</f>
        <v>0</v>
      </c>
    </row>
    <row r="24" spans="1:57" s="117" customFormat="1" ht="13.5" thickBot="1">
      <c r="A24" s="111"/>
      <c r="B24" s="112" t="s">
        <v>57</v>
      </c>
      <c r="C24" s="112"/>
      <c r="D24" s="113"/>
      <c r="E24" s="114">
        <f>SUM(E7:E23)</f>
        <v>0</v>
      </c>
      <c r="F24" s="115">
        <f>SUM(F7:F23)</f>
        <v>0</v>
      </c>
      <c r="G24" s="115">
        <f>SUM(G7:G23)</f>
        <v>0</v>
      </c>
      <c r="H24" s="115">
        <f>SUM(H7:H23)</f>
        <v>0</v>
      </c>
      <c r="I24" s="116">
        <f>SUM(I7:I23)</f>
        <v>0</v>
      </c>
    </row>
    <row r="25" spans="1:57">
      <c r="A25" s="60"/>
      <c r="B25" s="60"/>
      <c r="C25" s="60"/>
      <c r="D25" s="60"/>
      <c r="E25" s="60"/>
      <c r="F25" s="60"/>
      <c r="G25" s="60"/>
      <c r="H25" s="60"/>
      <c r="I25" s="60"/>
    </row>
    <row r="26" spans="1:57" ht="19.5" customHeight="1">
      <c r="A26" s="101" t="s">
        <v>58</v>
      </c>
      <c r="B26" s="101"/>
      <c r="C26" s="101"/>
      <c r="D26" s="101"/>
      <c r="E26" s="101"/>
      <c r="F26" s="101"/>
      <c r="G26" s="118"/>
      <c r="H26" s="101"/>
      <c r="I26" s="101"/>
      <c r="BA26" s="35"/>
      <c r="BB26" s="35"/>
      <c r="BC26" s="35"/>
      <c r="BD26" s="35"/>
      <c r="BE26" s="35"/>
    </row>
    <row r="27" spans="1:57" ht="13.5" thickBot="1">
      <c r="A27" s="71"/>
      <c r="B27" s="71"/>
      <c r="C27" s="71"/>
      <c r="D27" s="71"/>
      <c r="E27" s="71"/>
      <c r="F27" s="71"/>
      <c r="G27" s="71"/>
      <c r="H27" s="71"/>
      <c r="I27" s="71"/>
    </row>
    <row r="28" spans="1:57">
      <c r="A28" s="65" t="s">
        <v>59</v>
      </c>
      <c r="B28" s="66"/>
      <c r="C28" s="66"/>
      <c r="D28" s="119"/>
      <c r="E28" s="120" t="s">
        <v>60</v>
      </c>
      <c r="F28" s="121" t="s">
        <v>61</v>
      </c>
      <c r="G28" s="122" t="s">
        <v>62</v>
      </c>
      <c r="H28" s="123"/>
      <c r="I28" s="124" t="s">
        <v>60</v>
      </c>
    </row>
    <row r="29" spans="1:57">
      <c r="A29" s="58" t="s">
        <v>265</v>
      </c>
      <c r="B29" s="49"/>
      <c r="C29" s="49"/>
      <c r="D29" s="125"/>
      <c r="E29" s="126"/>
      <c r="F29" s="127"/>
      <c r="G29" s="128">
        <f t="shared" ref="G29:G36" si="0">CHOOSE(BA29+1,HSV+PSV,HSV+PSV+Mont,HSV+PSV+Dodavka+Mont,HSV,PSV,Mont,Dodavka,Mont+Dodavka,0)</f>
        <v>0</v>
      </c>
      <c r="H29" s="129"/>
      <c r="I29" s="130">
        <f t="shared" ref="I29:I36" si="1">E29+F29*G29/100</f>
        <v>0</v>
      </c>
      <c r="BA29">
        <v>0</v>
      </c>
    </row>
    <row r="30" spans="1:57">
      <c r="A30" s="58" t="s">
        <v>266</v>
      </c>
      <c r="B30" s="49"/>
      <c r="C30" s="49"/>
      <c r="D30" s="125"/>
      <c r="E30" s="126"/>
      <c r="F30" s="127"/>
      <c r="G30" s="128">
        <f t="shared" si="0"/>
        <v>0</v>
      </c>
      <c r="H30" s="129"/>
      <c r="I30" s="130">
        <f t="shared" si="1"/>
        <v>0</v>
      </c>
      <c r="BA30">
        <v>0</v>
      </c>
    </row>
    <row r="31" spans="1:57">
      <c r="A31" s="58" t="s">
        <v>267</v>
      </c>
      <c r="B31" s="49"/>
      <c r="C31" s="49"/>
      <c r="D31" s="125"/>
      <c r="E31" s="126"/>
      <c r="F31" s="127"/>
      <c r="G31" s="128">
        <f t="shared" si="0"/>
        <v>0</v>
      </c>
      <c r="H31" s="129"/>
      <c r="I31" s="130">
        <f t="shared" si="1"/>
        <v>0</v>
      </c>
      <c r="BA31">
        <v>0</v>
      </c>
    </row>
    <row r="32" spans="1:57">
      <c r="A32" s="58" t="s">
        <v>268</v>
      </c>
      <c r="B32" s="49"/>
      <c r="C32" s="49"/>
      <c r="D32" s="125"/>
      <c r="E32" s="126"/>
      <c r="F32" s="127"/>
      <c r="G32" s="128">
        <f t="shared" si="0"/>
        <v>0</v>
      </c>
      <c r="H32" s="129"/>
      <c r="I32" s="130">
        <f t="shared" si="1"/>
        <v>0</v>
      </c>
      <c r="BA32">
        <v>0</v>
      </c>
    </row>
    <row r="33" spans="1:53">
      <c r="A33" s="58" t="s">
        <v>269</v>
      </c>
      <c r="B33" s="49"/>
      <c r="C33" s="49"/>
      <c r="D33" s="125"/>
      <c r="E33" s="126"/>
      <c r="F33" s="127"/>
      <c r="G33" s="128">
        <f t="shared" si="0"/>
        <v>0</v>
      </c>
      <c r="H33" s="129"/>
      <c r="I33" s="130">
        <f t="shared" si="1"/>
        <v>0</v>
      </c>
      <c r="BA33">
        <v>2</v>
      </c>
    </row>
    <row r="34" spans="1:53">
      <c r="A34" s="58" t="s">
        <v>270</v>
      </c>
      <c r="B34" s="49"/>
      <c r="C34" s="49"/>
      <c r="D34" s="125"/>
      <c r="E34" s="126"/>
      <c r="F34" s="127"/>
      <c r="G34" s="128">
        <f t="shared" si="0"/>
        <v>0</v>
      </c>
      <c r="H34" s="129"/>
      <c r="I34" s="130">
        <f t="shared" si="1"/>
        <v>0</v>
      </c>
      <c r="BA34">
        <v>1</v>
      </c>
    </row>
    <row r="35" spans="1:53">
      <c r="A35" s="58" t="s">
        <v>271</v>
      </c>
      <c r="B35" s="49"/>
      <c r="C35" s="49"/>
      <c r="D35" s="125"/>
      <c r="E35" s="126"/>
      <c r="F35" s="127"/>
      <c r="G35" s="128">
        <f t="shared" si="0"/>
        <v>0</v>
      </c>
      <c r="H35" s="129"/>
      <c r="I35" s="130">
        <f t="shared" si="1"/>
        <v>0</v>
      </c>
      <c r="BA35">
        <v>2</v>
      </c>
    </row>
    <row r="36" spans="1:53">
      <c r="A36" s="58" t="s">
        <v>272</v>
      </c>
      <c r="B36" s="49"/>
      <c r="C36" s="49"/>
      <c r="D36" s="125"/>
      <c r="E36" s="126"/>
      <c r="F36" s="127"/>
      <c r="G36" s="128">
        <f t="shared" si="0"/>
        <v>0</v>
      </c>
      <c r="H36" s="129"/>
      <c r="I36" s="130">
        <f t="shared" si="1"/>
        <v>0</v>
      </c>
      <c r="BA36">
        <v>2</v>
      </c>
    </row>
    <row r="37" spans="1:53" ht="13.5" thickBot="1">
      <c r="A37" s="131"/>
      <c r="B37" s="132" t="s">
        <v>63</v>
      </c>
      <c r="C37" s="133"/>
      <c r="D37" s="134"/>
      <c r="E37" s="135"/>
      <c r="F37" s="136"/>
      <c r="G37" s="136"/>
      <c r="H37" s="211">
        <f>SUM(I29:I36)</f>
        <v>0</v>
      </c>
      <c r="I37" s="212"/>
    </row>
    <row r="39" spans="1:53">
      <c r="B39" s="117"/>
      <c r="F39" s="137"/>
      <c r="G39" s="138"/>
      <c r="H39" s="138"/>
      <c r="I39" s="139"/>
    </row>
    <row r="40" spans="1:53">
      <c r="F40" s="137"/>
      <c r="G40" s="138"/>
      <c r="H40" s="138"/>
      <c r="I40" s="139"/>
    </row>
    <row r="41" spans="1:53">
      <c r="F41" s="137"/>
      <c r="G41" s="138"/>
      <c r="H41" s="138"/>
      <c r="I41" s="139"/>
    </row>
    <row r="42" spans="1:53">
      <c r="F42" s="137"/>
      <c r="G42" s="138"/>
      <c r="H42" s="138"/>
      <c r="I42" s="139"/>
    </row>
    <row r="43" spans="1:53">
      <c r="F43" s="137"/>
      <c r="G43" s="138"/>
      <c r="H43" s="138"/>
      <c r="I43" s="139"/>
    </row>
    <row r="44" spans="1:53">
      <c r="F44" s="137"/>
      <c r="G44" s="138"/>
      <c r="H44" s="138"/>
      <c r="I44" s="139"/>
    </row>
    <row r="45" spans="1:53">
      <c r="F45" s="137"/>
      <c r="G45" s="138"/>
      <c r="H45" s="138"/>
      <c r="I45" s="139"/>
    </row>
    <row r="46" spans="1:53">
      <c r="F46" s="137"/>
      <c r="G46" s="138"/>
      <c r="H46" s="138"/>
      <c r="I46" s="139"/>
    </row>
    <row r="47" spans="1:53">
      <c r="F47" s="137"/>
      <c r="G47" s="138"/>
      <c r="H47" s="138"/>
      <c r="I47" s="139"/>
    </row>
    <row r="48" spans="1:53">
      <c r="F48" s="137"/>
      <c r="G48" s="138"/>
      <c r="H48" s="138"/>
      <c r="I48" s="139"/>
    </row>
    <row r="49" spans="6:9">
      <c r="F49" s="137"/>
      <c r="G49" s="138"/>
      <c r="H49" s="138"/>
      <c r="I49" s="139"/>
    </row>
    <row r="50" spans="6:9">
      <c r="F50" s="137"/>
      <c r="G50" s="138"/>
      <c r="H50" s="138"/>
      <c r="I50" s="139"/>
    </row>
    <row r="51" spans="6:9">
      <c r="F51" s="137"/>
      <c r="G51" s="138"/>
      <c r="H51" s="138"/>
      <c r="I51" s="139"/>
    </row>
    <row r="52" spans="6:9">
      <c r="F52" s="137"/>
      <c r="G52" s="138"/>
      <c r="H52" s="138"/>
      <c r="I52" s="139"/>
    </row>
    <row r="53" spans="6:9">
      <c r="F53" s="137"/>
      <c r="G53" s="138"/>
      <c r="H53" s="138"/>
      <c r="I53" s="139"/>
    </row>
    <row r="54" spans="6:9">
      <c r="F54" s="137"/>
      <c r="G54" s="138"/>
      <c r="H54" s="138"/>
      <c r="I54" s="139"/>
    </row>
    <row r="55" spans="6:9">
      <c r="F55" s="137"/>
      <c r="G55" s="138"/>
      <c r="H55" s="138"/>
      <c r="I55" s="139"/>
    </row>
    <row r="56" spans="6:9">
      <c r="F56" s="137"/>
      <c r="G56" s="138"/>
      <c r="H56" s="138"/>
      <c r="I56" s="139"/>
    </row>
    <row r="57" spans="6:9">
      <c r="F57" s="137"/>
      <c r="G57" s="138"/>
      <c r="H57" s="138"/>
      <c r="I57" s="139"/>
    </row>
    <row r="58" spans="6:9">
      <c r="F58" s="137"/>
      <c r="G58" s="138"/>
      <c r="H58" s="138"/>
      <c r="I58" s="139"/>
    </row>
    <row r="59" spans="6:9">
      <c r="F59" s="137"/>
      <c r="G59" s="138"/>
      <c r="H59" s="138"/>
      <c r="I59" s="139"/>
    </row>
    <row r="60" spans="6:9">
      <c r="F60" s="137"/>
      <c r="G60" s="138"/>
      <c r="H60" s="138"/>
      <c r="I60" s="139"/>
    </row>
    <row r="61" spans="6:9">
      <c r="F61" s="137"/>
      <c r="G61" s="138"/>
      <c r="H61" s="138"/>
      <c r="I61" s="139"/>
    </row>
    <row r="62" spans="6:9">
      <c r="F62" s="137"/>
      <c r="G62" s="138"/>
      <c r="H62" s="138"/>
      <c r="I62" s="139"/>
    </row>
    <row r="63" spans="6:9">
      <c r="F63" s="137"/>
      <c r="G63" s="138"/>
      <c r="H63" s="138"/>
      <c r="I63" s="139"/>
    </row>
    <row r="64" spans="6:9">
      <c r="F64" s="137"/>
      <c r="G64" s="138"/>
      <c r="H64" s="138"/>
      <c r="I64" s="139"/>
    </row>
    <row r="65" spans="6:9">
      <c r="F65" s="137"/>
      <c r="G65" s="138"/>
      <c r="H65" s="138"/>
      <c r="I65" s="139"/>
    </row>
    <row r="66" spans="6:9">
      <c r="F66" s="137"/>
      <c r="G66" s="138"/>
      <c r="H66" s="138"/>
      <c r="I66" s="139"/>
    </row>
    <row r="67" spans="6:9">
      <c r="F67" s="137"/>
      <c r="G67" s="138"/>
      <c r="H67" s="138"/>
      <c r="I67" s="139"/>
    </row>
    <row r="68" spans="6:9">
      <c r="F68" s="137"/>
      <c r="G68" s="138"/>
      <c r="H68" s="138"/>
      <c r="I68" s="139"/>
    </row>
    <row r="69" spans="6:9">
      <c r="F69" s="137"/>
      <c r="G69" s="138"/>
      <c r="H69" s="138"/>
      <c r="I69" s="139"/>
    </row>
    <row r="70" spans="6:9">
      <c r="F70" s="137"/>
      <c r="G70" s="138"/>
      <c r="H70" s="138"/>
      <c r="I70" s="139"/>
    </row>
    <row r="71" spans="6:9">
      <c r="F71" s="137"/>
      <c r="G71" s="138"/>
      <c r="H71" s="138"/>
      <c r="I71" s="139"/>
    </row>
    <row r="72" spans="6:9">
      <c r="F72" s="137"/>
      <c r="G72" s="138"/>
      <c r="H72" s="138"/>
      <c r="I72" s="139"/>
    </row>
    <row r="73" spans="6:9">
      <c r="F73" s="137"/>
      <c r="G73" s="138"/>
      <c r="H73" s="138"/>
      <c r="I73" s="139"/>
    </row>
    <row r="74" spans="6:9">
      <c r="F74" s="137"/>
      <c r="G74" s="138"/>
      <c r="H74" s="138"/>
      <c r="I74" s="139"/>
    </row>
    <row r="75" spans="6:9">
      <c r="F75" s="137"/>
      <c r="G75" s="138"/>
      <c r="H75" s="138"/>
      <c r="I75" s="139"/>
    </row>
    <row r="76" spans="6:9">
      <c r="F76" s="137"/>
      <c r="G76" s="138"/>
      <c r="H76" s="138"/>
      <c r="I76" s="139"/>
    </row>
    <row r="77" spans="6:9">
      <c r="F77" s="137"/>
      <c r="G77" s="138"/>
      <c r="H77" s="138"/>
      <c r="I77" s="139"/>
    </row>
    <row r="78" spans="6:9">
      <c r="F78" s="137"/>
      <c r="G78" s="138"/>
      <c r="H78" s="138"/>
      <c r="I78" s="139"/>
    </row>
    <row r="79" spans="6:9">
      <c r="F79" s="137"/>
      <c r="G79" s="138"/>
      <c r="H79" s="138"/>
      <c r="I79" s="139"/>
    </row>
    <row r="80" spans="6:9">
      <c r="F80" s="137"/>
      <c r="G80" s="138"/>
      <c r="H80" s="138"/>
      <c r="I80" s="139"/>
    </row>
    <row r="81" spans="6:9">
      <c r="F81" s="137"/>
      <c r="G81" s="138"/>
      <c r="H81" s="138"/>
      <c r="I81" s="139"/>
    </row>
    <row r="82" spans="6:9">
      <c r="F82" s="137"/>
      <c r="G82" s="138"/>
      <c r="H82" s="138"/>
      <c r="I82" s="139"/>
    </row>
    <row r="83" spans="6:9">
      <c r="F83" s="137"/>
      <c r="G83" s="138"/>
      <c r="H83" s="138"/>
      <c r="I83" s="139"/>
    </row>
    <row r="84" spans="6:9">
      <c r="F84" s="137"/>
      <c r="G84" s="138"/>
      <c r="H84" s="138"/>
      <c r="I84" s="139"/>
    </row>
    <row r="85" spans="6:9">
      <c r="F85" s="137"/>
      <c r="G85" s="138"/>
      <c r="H85" s="138"/>
      <c r="I85" s="139"/>
    </row>
    <row r="86" spans="6:9">
      <c r="F86" s="137"/>
      <c r="G86" s="138"/>
      <c r="H86" s="138"/>
      <c r="I86" s="139"/>
    </row>
    <row r="87" spans="6:9">
      <c r="F87" s="137"/>
      <c r="G87" s="138"/>
      <c r="H87" s="138"/>
      <c r="I87" s="139"/>
    </row>
    <row r="88" spans="6:9">
      <c r="F88" s="137"/>
      <c r="G88" s="138"/>
      <c r="H88" s="138"/>
      <c r="I88" s="139"/>
    </row>
  </sheetData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85"/>
  <sheetViews>
    <sheetView showGridLines="0" showZeros="0" tabSelected="1" topLeftCell="A77" zoomScaleNormal="100" workbookViewId="0">
      <selection activeCell="C26" sqref="C26"/>
    </sheetView>
  </sheetViews>
  <sheetFormatPr defaultColWidth="9.140625" defaultRowHeight="12.75"/>
  <cols>
    <col min="1" max="1" width="4.42578125" style="140" customWidth="1"/>
    <col min="2" max="2" width="11.5703125" style="140" customWidth="1"/>
    <col min="3" max="3" width="40.42578125" style="140" customWidth="1"/>
    <col min="4" max="4" width="5.5703125" style="140" customWidth="1"/>
    <col min="5" max="5" width="8.5703125" style="180" customWidth="1"/>
    <col min="6" max="6" width="9.85546875" style="140" customWidth="1"/>
    <col min="7" max="7" width="13.85546875" style="140" customWidth="1"/>
    <col min="8" max="11" width="9.140625" style="140"/>
    <col min="12" max="12" width="75.28515625" style="140" customWidth="1"/>
    <col min="13" max="13" width="45.28515625" style="140" customWidth="1"/>
    <col min="14" max="16384" width="9.140625" style="140"/>
  </cols>
  <sheetData>
    <row r="1" spans="1:104" ht="15.75">
      <c r="A1" s="213" t="s">
        <v>78</v>
      </c>
      <c r="B1" s="213"/>
      <c r="C1" s="213"/>
      <c r="D1" s="213"/>
      <c r="E1" s="213"/>
      <c r="F1" s="213"/>
      <c r="G1" s="213"/>
    </row>
    <row r="2" spans="1:104" ht="14.25" customHeight="1" thickBot="1">
      <c r="A2" s="141"/>
      <c r="B2" s="142"/>
      <c r="C2" s="143"/>
      <c r="D2" s="143"/>
      <c r="E2" s="144"/>
      <c r="F2" s="143"/>
      <c r="G2" s="143"/>
    </row>
    <row r="3" spans="1:104" ht="13.5" thickTop="1">
      <c r="A3" s="204" t="s">
        <v>48</v>
      </c>
      <c r="B3" s="205"/>
      <c r="C3" s="91" t="str">
        <f>CONCATENATE(cislostavby," ",nazevstavby)</f>
        <v>2017-0019 ÚPRAVY POVRCHU STÁVAJÍCÍHO DVORA</v>
      </c>
      <c r="D3" s="92"/>
      <c r="E3" s="145" t="s">
        <v>64</v>
      </c>
      <c r="F3" s="146" t="str">
        <f>Rekapitulace!H1</f>
        <v>A01</v>
      </c>
      <c r="G3" s="147"/>
    </row>
    <row r="4" spans="1:104" ht="13.5" thickBot="1">
      <c r="A4" s="214" t="s">
        <v>50</v>
      </c>
      <c r="B4" s="207"/>
      <c r="C4" s="97" t="str">
        <f>CONCATENATE(cisloobjektu," ",nazevobjektu)</f>
        <v>SO01 Muzeum Chodska v Domažlicích</v>
      </c>
      <c r="D4" s="98"/>
      <c r="E4" s="215">
        <f>Rekapitulace!G2</f>
        <v>0</v>
      </c>
      <c r="F4" s="216"/>
      <c r="G4" s="217"/>
    </row>
    <row r="5" spans="1:104" ht="13.5" thickTop="1">
      <c r="A5" s="148"/>
      <c r="B5" s="141"/>
      <c r="C5" s="141"/>
      <c r="D5" s="141"/>
      <c r="E5" s="149"/>
      <c r="F5" s="141"/>
      <c r="G5" s="150"/>
    </row>
    <row r="6" spans="1:104">
      <c r="A6" s="151" t="s">
        <v>65</v>
      </c>
      <c r="B6" s="152" t="s">
        <v>66</v>
      </c>
      <c r="C6" s="152" t="s">
        <v>67</v>
      </c>
      <c r="D6" s="152" t="s">
        <v>68</v>
      </c>
      <c r="E6" s="153" t="s">
        <v>69</v>
      </c>
      <c r="F6" s="152" t="s">
        <v>70</v>
      </c>
      <c r="G6" s="154" t="s">
        <v>71</v>
      </c>
    </row>
    <row r="7" spans="1:104">
      <c r="A7" s="155" t="s">
        <v>72</v>
      </c>
      <c r="B7" s="156" t="s">
        <v>73</v>
      </c>
      <c r="C7" s="157" t="s">
        <v>74</v>
      </c>
      <c r="D7" s="158"/>
      <c r="E7" s="159"/>
      <c r="F7" s="159"/>
      <c r="G7" s="160"/>
      <c r="H7" s="161"/>
      <c r="I7" s="161"/>
      <c r="O7" s="162">
        <v>1</v>
      </c>
    </row>
    <row r="8" spans="1:104">
      <c r="A8" s="163">
        <v>1</v>
      </c>
      <c r="B8" s="164" t="s">
        <v>83</v>
      </c>
      <c r="C8" s="165" t="s">
        <v>84</v>
      </c>
      <c r="D8" s="166" t="s">
        <v>85</v>
      </c>
      <c r="E8" s="167">
        <v>476</v>
      </c>
      <c r="F8" s="167">
        <v>0</v>
      </c>
      <c r="G8" s="168">
        <f t="shared" ref="G8:G22" si="0">E8*F8</f>
        <v>0</v>
      </c>
      <c r="O8" s="162">
        <v>2</v>
      </c>
      <c r="AA8" s="140">
        <v>1</v>
      </c>
      <c r="AB8" s="140">
        <v>0</v>
      </c>
      <c r="AC8" s="140">
        <v>0</v>
      </c>
      <c r="AZ8" s="140">
        <v>1</v>
      </c>
      <c r="BA8" s="140">
        <f t="shared" ref="BA8:BA22" si="1">IF(AZ8=1,G8,0)</f>
        <v>0</v>
      </c>
      <c r="BB8" s="140">
        <f t="shared" ref="BB8:BB22" si="2">IF(AZ8=2,G8,0)</f>
        <v>0</v>
      </c>
      <c r="BC8" s="140">
        <f t="shared" ref="BC8:BC22" si="3">IF(AZ8=3,G8,0)</f>
        <v>0</v>
      </c>
      <c r="BD8" s="140">
        <f t="shared" ref="BD8:BD22" si="4">IF(AZ8=4,G8,0)</f>
        <v>0</v>
      </c>
      <c r="BE8" s="140">
        <f t="shared" ref="BE8:BE22" si="5">IF(AZ8=5,G8,0)</f>
        <v>0</v>
      </c>
      <c r="CA8" s="169">
        <v>1</v>
      </c>
      <c r="CB8" s="169">
        <v>0</v>
      </c>
      <c r="CZ8" s="140">
        <v>0</v>
      </c>
    </row>
    <row r="9" spans="1:104">
      <c r="A9" s="163">
        <v>2</v>
      </c>
      <c r="B9" s="164" t="s">
        <v>86</v>
      </c>
      <c r="C9" s="165" t="s">
        <v>87</v>
      </c>
      <c r="D9" s="166" t="s">
        <v>85</v>
      </c>
      <c r="E9" s="167">
        <v>416</v>
      </c>
      <c r="F9" s="167">
        <v>0</v>
      </c>
      <c r="G9" s="168">
        <f t="shared" si="0"/>
        <v>0</v>
      </c>
      <c r="O9" s="162">
        <v>2</v>
      </c>
      <c r="AA9" s="140">
        <v>1</v>
      </c>
      <c r="AB9" s="140">
        <v>1</v>
      </c>
      <c r="AC9" s="140">
        <v>1</v>
      </c>
      <c r="AZ9" s="140">
        <v>1</v>
      </c>
      <c r="BA9" s="140">
        <f t="shared" si="1"/>
        <v>0</v>
      </c>
      <c r="BB9" s="140">
        <f t="shared" si="2"/>
        <v>0</v>
      </c>
      <c r="BC9" s="140">
        <f t="shared" si="3"/>
        <v>0</v>
      </c>
      <c r="BD9" s="140">
        <f t="shared" si="4"/>
        <v>0</v>
      </c>
      <c r="BE9" s="140">
        <f t="shared" si="5"/>
        <v>0</v>
      </c>
      <c r="CA9" s="169">
        <v>1</v>
      </c>
      <c r="CB9" s="169">
        <v>1</v>
      </c>
      <c r="CZ9" s="140">
        <v>0</v>
      </c>
    </row>
    <row r="10" spans="1:104">
      <c r="A10" s="163">
        <v>3</v>
      </c>
      <c r="B10" s="164" t="s">
        <v>88</v>
      </c>
      <c r="C10" s="165" t="s">
        <v>89</v>
      </c>
      <c r="D10" s="166" t="s">
        <v>90</v>
      </c>
      <c r="E10" s="167">
        <v>197.09989999999999</v>
      </c>
      <c r="F10" s="167">
        <v>0</v>
      </c>
      <c r="G10" s="168">
        <f t="shared" si="0"/>
        <v>0</v>
      </c>
      <c r="O10" s="162">
        <v>2</v>
      </c>
      <c r="AA10" s="140">
        <v>1</v>
      </c>
      <c r="AB10" s="140">
        <v>1</v>
      </c>
      <c r="AC10" s="140">
        <v>1</v>
      </c>
      <c r="AZ10" s="140">
        <v>1</v>
      </c>
      <c r="BA10" s="140">
        <f t="shared" si="1"/>
        <v>0</v>
      </c>
      <c r="BB10" s="140">
        <f t="shared" si="2"/>
        <v>0</v>
      </c>
      <c r="BC10" s="140">
        <f t="shared" si="3"/>
        <v>0</v>
      </c>
      <c r="BD10" s="140">
        <f t="shared" si="4"/>
        <v>0</v>
      </c>
      <c r="BE10" s="140">
        <f t="shared" si="5"/>
        <v>0</v>
      </c>
      <c r="CA10" s="169">
        <v>1</v>
      </c>
      <c r="CB10" s="169">
        <v>1</v>
      </c>
      <c r="CZ10" s="140">
        <v>0</v>
      </c>
    </row>
    <row r="11" spans="1:104">
      <c r="A11" s="163">
        <v>4</v>
      </c>
      <c r="B11" s="164" t="s">
        <v>91</v>
      </c>
      <c r="C11" s="165" t="s">
        <v>92</v>
      </c>
      <c r="D11" s="166" t="s">
        <v>90</v>
      </c>
      <c r="E11" s="167">
        <v>197.09989999999999</v>
      </c>
      <c r="F11" s="167">
        <v>0</v>
      </c>
      <c r="G11" s="168">
        <f t="shared" si="0"/>
        <v>0</v>
      </c>
      <c r="O11" s="162">
        <v>2</v>
      </c>
      <c r="AA11" s="140">
        <v>1</v>
      </c>
      <c r="AB11" s="140">
        <v>0</v>
      </c>
      <c r="AC11" s="140">
        <v>0</v>
      </c>
      <c r="AZ11" s="140">
        <v>1</v>
      </c>
      <c r="BA11" s="140">
        <f t="shared" si="1"/>
        <v>0</v>
      </c>
      <c r="BB11" s="140">
        <f t="shared" si="2"/>
        <v>0</v>
      </c>
      <c r="BC11" s="140">
        <f t="shared" si="3"/>
        <v>0</v>
      </c>
      <c r="BD11" s="140">
        <f t="shared" si="4"/>
        <v>0</v>
      </c>
      <c r="BE11" s="140">
        <f t="shared" si="5"/>
        <v>0</v>
      </c>
      <c r="CA11" s="169">
        <v>1</v>
      </c>
      <c r="CB11" s="169">
        <v>0</v>
      </c>
      <c r="CZ11" s="140">
        <v>0</v>
      </c>
    </row>
    <row r="12" spans="1:104">
      <c r="A12" s="163">
        <v>5</v>
      </c>
      <c r="B12" s="164" t="s">
        <v>93</v>
      </c>
      <c r="C12" s="165" t="s">
        <v>94</v>
      </c>
      <c r="D12" s="166" t="s">
        <v>90</v>
      </c>
      <c r="E12" s="167">
        <v>10.35</v>
      </c>
      <c r="F12" s="167">
        <v>0</v>
      </c>
      <c r="G12" s="168">
        <f t="shared" si="0"/>
        <v>0</v>
      </c>
      <c r="O12" s="162">
        <v>2</v>
      </c>
      <c r="AA12" s="140">
        <v>1</v>
      </c>
      <c r="AB12" s="140">
        <v>1</v>
      </c>
      <c r="AC12" s="140">
        <v>1</v>
      </c>
      <c r="AZ12" s="140">
        <v>1</v>
      </c>
      <c r="BA12" s="140">
        <f t="shared" si="1"/>
        <v>0</v>
      </c>
      <c r="BB12" s="140">
        <f t="shared" si="2"/>
        <v>0</v>
      </c>
      <c r="BC12" s="140">
        <f t="shared" si="3"/>
        <v>0</v>
      </c>
      <c r="BD12" s="140">
        <f t="shared" si="4"/>
        <v>0</v>
      </c>
      <c r="BE12" s="140">
        <f t="shared" si="5"/>
        <v>0</v>
      </c>
      <c r="CA12" s="169">
        <v>1</v>
      </c>
      <c r="CB12" s="169">
        <v>1</v>
      </c>
      <c r="CZ12" s="140">
        <v>0</v>
      </c>
    </row>
    <row r="13" spans="1:104">
      <c r="A13" s="163">
        <v>6</v>
      </c>
      <c r="B13" s="164" t="s">
        <v>95</v>
      </c>
      <c r="C13" s="165" t="s">
        <v>96</v>
      </c>
      <c r="D13" s="166" t="s">
        <v>90</v>
      </c>
      <c r="E13" s="167">
        <v>10.35</v>
      </c>
      <c r="F13" s="167">
        <v>0</v>
      </c>
      <c r="G13" s="168">
        <f t="shared" si="0"/>
        <v>0</v>
      </c>
      <c r="O13" s="162">
        <v>2</v>
      </c>
      <c r="AA13" s="140">
        <v>1</v>
      </c>
      <c r="AB13" s="140">
        <v>1</v>
      </c>
      <c r="AC13" s="140">
        <v>1</v>
      </c>
      <c r="AZ13" s="140">
        <v>1</v>
      </c>
      <c r="BA13" s="140">
        <f t="shared" si="1"/>
        <v>0</v>
      </c>
      <c r="BB13" s="140">
        <f t="shared" si="2"/>
        <v>0</v>
      </c>
      <c r="BC13" s="140">
        <f t="shared" si="3"/>
        <v>0</v>
      </c>
      <c r="BD13" s="140">
        <f t="shared" si="4"/>
        <v>0</v>
      </c>
      <c r="BE13" s="140">
        <f t="shared" si="5"/>
        <v>0</v>
      </c>
      <c r="CA13" s="169">
        <v>1</v>
      </c>
      <c r="CB13" s="169">
        <v>1</v>
      </c>
      <c r="CZ13" s="140">
        <v>0</v>
      </c>
    </row>
    <row r="14" spans="1:104">
      <c r="A14" s="163">
        <v>7</v>
      </c>
      <c r="B14" s="164" t="s">
        <v>97</v>
      </c>
      <c r="C14" s="165" t="s">
        <v>98</v>
      </c>
      <c r="D14" s="166" t="s">
        <v>90</v>
      </c>
      <c r="E14" s="167">
        <v>199.85990000000001</v>
      </c>
      <c r="F14" s="167">
        <v>0</v>
      </c>
      <c r="G14" s="168">
        <f t="shared" si="0"/>
        <v>0</v>
      </c>
      <c r="O14" s="162">
        <v>2</v>
      </c>
      <c r="AA14" s="140">
        <v>1</v>
      </c>
      <c r="AB14" s="140">
        <v>1</v>
      </c>
      <c r="AC14" s="140">
        <v>1</v>
      </c>
      <c r="AZ14" s="140">
        <v>1</v>
      </c>
      <c r="BA14" s="140">
        <f t="shared" si="1"/>
        <v>0</v>
      </c>
      <c r="BB14" s="140">
        <f t="shared" si="2"/>
        <v>0</v>
      </c>
      <c r="BC14" s="140">
        <f t="shared" si="3"/>
        <v>0</v>
      </c>
      <c r="BD14" s="140">
        <f t="shared" si="4"/>
        <v>0</v>
      </c>
      <c r="BE14" s="140">
        <f t="shared" si="5"/>
        <v>0</v>
      </c>
      <c r="CA14" s="169">
        <v>1</v>
      </c>
      <c r="CB14" s="169">
        <v>1</v>
      </c>
      <c r="CZ14" s="140">
        <v>0</v>
      </c>
    </row>
    <row r="15" spans="1:104">
      <c r="A15" s="163">
        <v>8</v>
      </c>
      <c r="B15" s="164" t="s">
        <v>99</v>
      </c>
      <c r="C15" s="165" t="s">
        <v>100</v>
      </c>
      <c r="D15" s="166" t="s">
        <v>90</v>
      </c>
      <c r="E15" s="167">
        <v>199.85990000000001</v>
      </c>
      <c r="F15" s="167">
        <v>0</v>
      </c>
      <c r="G15" s="168">
        <f t="shared" si="0"/>
        <v>0</v>
      </c>
      <c r="O15" s="162">
        <v>2</v>
      </c>
      <c r="AA15" s="140">
        <v>1</v>
      </c>
      <c r="AB15" s="140">
        <v>1</v>
      </c>
      <c r="AC15" s="140">
        <v>1</v>
      </c>
      <c r="AZ15" s="140">
        <v>1</v>
      </c>
      <c r="BA15" s="140">
        <f t="shared" si="1"/>
        <v>0</v>
      </c>
      <c r="BB15" s="140">
        <f t="shared" si="2"/>
        <v>0</v>
      </c>
      <c r="BC15" s="140">
        <f t="shared" si="3"/>
        <v>0</v>
      </c>
      <c r="BD15" s="140">
        <f t="shared" si="4"/>
        <v>0</v>
      </c>
      <c r="BE15" s="140">
        <f t="shared" si="5"/>
        <v>0</v>
      </c>
      <c r="CA15" s="169">
        <v>1</v>
      </c>
      <c r="CB15" s="169">
        <v>1</v>
      </c>
      <c r="CZ15" s="140">
        <v>0</v>
      </c>
    </row>
    <row r="16" spans="1:104">
      <c r="A16" s="163">
        <v>9</v>
      </c>
      <c r="B16" s="164" t="s">
        <v>101</v>
      </c>
      <c r="C16" s="165" t="s">
        <v>102</v>
      </c>
      <c r="D16" s="166" t="s">
        <v>90</v>
      </c>
      <c r="E16" s="167">
        <v>199.85990000000001</v>
      </c>
      <c r="F16" s="167">
        <v>0</v>
      </c>
      <c r="G16" s="168">
        <f t="shared" si="0"/>
        <v>0</v>
      </c>
      <c r="O16" s="162">
        <v>2</v>
      </c>
      <c r="AA16" s="140">
        <v>1</v>
      </c>
      <c r="AB16" s="140">
        <v>1</v>
      </c>
      <c r="AC16" s="140">
        <v>1</v>
      </c>
      <c r="AZ16" s="140">
        <v>1</v>
      </c>
      <c r="BA16" s="140">
        <f t="shared" si="1"/>
        <v>0</v>
      </c>
      <c r="BB16" s="140">
        <f t="shared" si="2"/>
        <v>0</v>
      </c>
      <c r="BC16" s="140">
        <f t="shared" si="3"/>
        <v>0</v>
      </c>
      <c r="BD16" s="140">
        <f t="shared" si="4"/>
        <v>0</v>
      </c>
      <c r="BE16" s="140">
        <f t="shared" si="5"/>
        <v>0</v>
      </c>
      <c r="CA16" s="169">
        <v>1</v>
      </c>
      <c r="CB16" s="169">
        <v>1</v>
      </c>
      <c r="CZ16" s="140">
        <v>0</v>
      </c>
    </row>
    <row r="17" spans="1:104">
      <c r="A17" s="163">
        <v>10</v>
      </c>
      <c r="B17" s="164" t="s">
        <v>103</v>
      </c>
      <c r="C17" s="165" t="s">
        <v>104</v>
      </c>
      <c r="D17" s="166" t="s">
        <v>90</v>
      </c>
      <c r="E17" s="167">
        <v>7.59</v>
      </c>
      <c r="F17" s="167">
        <v>0</v>
      </c>
      <c r="G17" s="168">
        <f t="shared" si="0"/>
        <v>0</v>
      </c>
      <c r="O17" s="162">
        <v>2</v>
      </c>
      <c r="AA17" s="140">
        <v>1</v>
      </c>
      <c r="AB17" s="140">
        <v>1</v>
      </c>
      <c r="AC17" s="140">
        <v>1</v>
      </c>
      <c r="AZ17" s="140">
        <v>1</v>
      </c>
      <c r="BA17" s="140">
        <f t="shared" si="1"/>
        <v>0</v>
      </c>
      <c r="BB17" s="140">
        <f t="shared" si="2"/>
        <v>0</v>
      </c>
      <c r="BC17" s="140">
        <f t="shared" si="3"/>
        <v>0</v>
      </c>
      <c r="BD17" s="140">
        <f t="shared" si="4"/>
        <v>0</v>
      </c>
      <c r="BE17" s="140">
        <f t="shared" si="5"/>
        <v>0</v>
      </c>
      <c r="CA17" s="169">
        <v>1</v>
      </c>
      <c r="CB17" s="169">
        <v>1</v>
      </c>
      <c r="CZ17" s="140">
        <v>0</v>
      </c>
    </row>
    <row r="18" spans="1:104">
      <c r="A18" s="163">
        <v>11</v>
      </c>
      <c r="B18" s="164" t="s">
        <v>105</v>
      </c>
      <c r="C18" s="165" t="s">
        <v>106</v>
      </c>
      <c r="D18" s="166" t="s">
        <v>90</v>
      </c>
      <c r="E18" s="167">
        <v>2.0499999999999998</v>
      </c>
      <c r="F18" s="167">
        <v>0</v>
      </c>
      <c r="G18" s="168">
        <f t="shared" si="0"/>
        <v>0</v>
      </c>
      <c r="O18" s="162">
        <v>2</v>
      </c>
      <c r="AA18" s="140">
        <v>1</v>
      </c>
      <c r="AB18" s="140">
        <v>1</v>
      </c>
      <c r="AC18" s="140">
        <v>1</v>
      </c>
      <c r="AZ18" s="140">
        <v>1</v>
      </c>
      <c r="BA18" s="140">
        <f t="shared" si="1"/>
        <v>0</v>
      </c>
      <c r="BB18" s="140">
        <f t="shared" si="2"/>
        <v>0</v>
      </c>
      <c r="BC18" s="140">
        <f t="shared" si="3"/>
        <v>0</v>
      </c>
      <c r="BD18" s="140">
        <f t="shared" si="4"/>
        <v>0</v>
      </c>
      <c r="BE18" s="140">
        <f t="shared" si="5"/>
        <v>0</v>
      </c>
      <c r="CA18" s="169">
        <v>1</v>
      </c>
      <c r="CB18" s="169">
        <v>1</v>
      </c>
      <c r="CZ18" s="140">
        <v>0</v>
      </c>
    </row>
    <row r="19" spans="1:104">
      <c r="A19" s="163">
        <v>12</v>
      </c>
      <c r="B19" s="164" t="s">
        <v>107</v>
      </c>
      <c r="C19" s="165" t="s">
        <v>108</v>
      </c>
      <c r="D19" s="166" t="s">
        <v>90</v>
      </c>
      <c r="E19" s="167">
        <v>1.8388</v>
      </c>
      <c r="F19" s="167">
        <v>0</v>
      </c>
      <c r="G19" s="168">
        <f t="shared" si="0"/>
        <v>0</v>
      </c>
      <c r="O19" s="162">
        <v>2</v>
      </c>
      <c r="AA19" s="140">
        <v>1</v>
      </c>
      <c r="AB19" s="140">
        <v>1</v>
      </c>
      <c r="AC19" s="140">
        <v>1</v>
      </c>
      <c r="AZ19" s="140">
        <v>1</v>
      </c>
      <c r="BA19" s="140">
        <f t="shared" si="1"/>
        <v>0</v>
      </c>
      <c r="BB19" s="140">
        <f t="shared" si="2"/>
        <v>0</v>
      </c>
      <c r="BC19" s="140">
        <f t="shared" si="3"/>
        <v>0</v>
      </c>
      <c r="BD19" s="140">
        <f t="shared" si="4"/>
        <v>0</v>
      </c>
      <c r="BE19" s="140">
        <f t="shared" si="5"/>
        <v>0</v>
      </c>
      <c r="CA19" s="169">
        <v>1</v>
      </c>
      <c r="CB19" s="169">
        <v>1</v>
      </c>
      <c r="CZ19" s="140">
        <v>0</v>
      </c>
    </row>
    <row r="20" spans="1:104">
      <c r="A20" s="163">
        <v>13</v>
      </c>
      <c r="B20" s="164" t="s">
        <v>109</v>
      </c>
      <c r="C20" s="165" t="s">
        <v>110</v>
      </c>
      <c r="D20" s="166" t="s">
        <v>85</v>
      </c>
      <c r="E20" s="167">
        <v>527.87519999999995</v>
      </c>
      <c r="F20" s="167">
        <v>0</v>
      </c>
      <c r="G20" s="168">
        <f t="shared" si="0"/>
        <v>0</v>
      </c>
      <c r="O20" s="162">
        <v>2</v>
      </c>
      <c r="AA20" s="140">
        <v>1</v>
      </c>
      <c r="AB20" s="140">
        <v>1</v>
      </c>
      <c r="AC20" s="140">
        <v>1</v>
      </c>
      <c r="AZ20" s="140">
        <v>1</v>
      </c>
      <c r="BA20" s="140">
        <f t="shared" si="1"/>
        <v>0</v>
      </c>
      <c r="BB20" s="140">
        <f t="shared" si="2"/>
        <v>0</v>
      </c>
      <c r="BC20" s="140">
        <f t="shared" si="3"/>
        <v>0</v>
      </c>
      <c r="BD20" s="140">
        <f t="shared" si="4"/>
        <v>0</v>
      </c>
      <c r="BE20" s="140">
        <f t="shared" si="5"/>
        <v>0</v>
      </c>
      <c r="CA20" s="169">
        <v>1</v>
      </c>
      <c r="CB20" s="169">
        <v>1</v>
      </c>
      <c r="CZ20" s="140">
        <v>0</v>
      </c>
    </row>
    <row r="21" spans="1:104">
      <c r="A21" s="163">
        <v>14</v>
      </c>
      <c r="B21" s="164" t="s">
        <v>111</v>
      </c>
      <c r="C21" s="165" t="s">
        <v>112</v>
      </c>
      <c r="D21" s="166" t="s">
        <v>113</v>
      </c>
      <c r="E21" s="167">
        <v>339.76179999999999</v>
      </c>
      <c r="F21" s="167">
        <v>0</v>
      </c>
      <c r="G21" s="168">
        <f t="shared" si="0"/>
        <v>0</v>
      </c>
      <c r="O21" s="162">
        <v>2</v>
      </c>
      <c r="AA21" s="140">
        <v>1</v>
      </c>
      <c r="AB21" s="140">
        <v>0</v>
      </c>
      <c r="AC21" s="140">
        <v>0</v>
      </c>
      <c r="AZ21" s="140">
        <v>1</v>
      </c>
      <c r="BA21" s="140">
        <f t="shared" si="1"/>
        <v>0</v>
      </c>
      <c r="BB21" s="140">
        <f t="shared" si="2"/>
        <v>0</v>
      </c>
      <c r="BC21" s="140">
        <f t="shared" si="3"/>
        <v>0</v>
      </c>
      <c r="BD21" s="140">
        <f t="shared" si="4"/>
        <v>0</v>
      </c>
      <c r="BE21" s="140">
        <f t="shared" si="5"/>
        <v>0</v>
      </c>
      <c r="CA21" s="169">
        <v>1</v>
      </c>
      <c r="CB21" s="169">
        <v>0</v>
      </c>
      <c r="CZ21" s="140">
        <v>0</v>
      </c>
    </row>
    <row r="22" spans="1:104">
      <c r="A22" s="163">
        <v>15</v>
      </c>
      <c r="B22" s="164" t="s">
        <v>114</v>
      </c>
      <c r="C22" s="165" t="s">
        <v>115</v>
      </c>
      <c r="D22" s="166" t="s">
        <v>116</v>
      </c>
      <c r="E22" s="167">
        <v>3.3098000000000001</v>
      </c>
      <c r="F22" s="167">
        <v>0</v>
      </c>
      <c r="G22" s="168">
        <f t="shared" si="0"/>
        <v>0</v>
      </c>
      <c r="O22" s="162">
        <v>2</v>
      </c>
      <c r="AA22" s="140">
        <v>3</v>
      </c>
      <c r="AB22" s="140">
        <v>1</v>
      </c>
      <c r="AC22" s="140">
        <v>58337332</v>
      </c>
      <c r="AZ22" s="140">
        <v>1</v>
      </c>
      <c r="BA22" s="140">
        <f t="shared" si="1"/>
        <v>0</v>
      </c>
      <c r="BB22" s="140">
        <f t="shared" si="2"/>
        <v>0</v>
      </c>
      <c r="BC22" s="140">
        <f t="shared" si="3"/>
        <v>0</v>
      </c>
      <c r="BD22" s="140">
        <f t="shared" si="4"/>
        <v>0</v>
      </c>
      <c r="BE22" s="140">
        <f t="shared" si="5"/>
        <v>0</v>
      </c>
      <c r="CA22" s="169">
        <v>3</v>
      </c>
      <c r="CB22" s="169">
        <v>1</v>
      </c>
      <c r="CZ22" s="140">
        <v>1</v>
      </c>
    </row>
    <row r="23" spans="1:104">
      <c r="A23" s="170"/>
      <c r="B23" s="171" t="s">
        <v>76</v>
      </c>
      <c r="C23" s="172" t="str">
        <f>CONCATENATE(B7," ",C7)</f>
        <v>1 Zemní práce</v>
      </c>
      <c r="D23" s="173"/>
      <c r="E23" s="174"/>
      <c r="F23" s="175"/>
      <c r="G23" s="176">
        <f>SUM(G7:G22)</f>
        <v>0</v>
      </c>
      <c r="O23" s="162">
        <v>4</v>
      </c>
      <c r="BA23" s="177">
        <f>SUM(BA7:BA22)</f>
        <v>0</v>
      </c>
      <c r="BB23" s="177">
        <f>SUM(BB7:BB22)</f>
        <v>0</v>
      </c>
      <c r="BC23" s="177">
        <f>SUM(BC7:BC22)</f>
        <v>0</v>
      </c>
      <c r="BD23" s="177">
        <f>SUM(BD7:BD22)</f>
        <v>0</v>
      </c>
      <c r="BE23" s="177">
        <f>SUM(BE7:BE22)</f>
        <v>0</v>
      </c>
    </row>
    <row r="24" spans="1:104">
      <c r="A24" s="155" t="s">
        <v>72</v>
      </c>
      <c r="B24" s="156" t="s">
        <v>117</v>
      </c>
      <c r="C24" s="157" t="s">
        <v>118</v>
      </c>
      <c r="D24" s="158"/>
      <c r="E24" s="159"/>
      <c r="F24" s="159"/>
      <c r="G24" s="160"/>
      <c r="H24" s="161"/>
      <c r="I24" s="161"/>
      <c r="O24" s="162">
        <v>1</v>
      </c>
    </row>
    <row r="25" spans="1:104">
      <c r="A25" s="163">
        <v>16</v>
      </c>
      <c r="B25" s="164" t="s">
        <v>119</v>
      </c>
      <c r="C25" s="165" t="s">
        <v>120</v>
      </c>
      <c r="D25" s="166" t="s">
        <v>90</v>
      </c>
      <c r="E25" s="167">
        <v>7.9095000000000004</v>
      </c>
      <c r="F25" s="167">
        <v>0</v>
      </c>
      <c r="G25" s="168">
        <f>E25*F25</f>
        <v>0</v>
      </c>
      <c r="O25" s="162">
        <v>2</v>
      </c>
      <c r="AA25" s="140">
        <v>1</v>
      </c>
      <c r="AB25" s="140">
        <v>1</v>
      </c>
      <c r="AC25" s="140">
        <v>1</v>
      </c>
      <c r="AZ25" s="140">
        <v>1</v>
      </c>
      <c r="BA25" s="140">
        <f>IF(AZ25=1,G25,0)</f>
        <v>0</v>
      </c>
      <c r="BB25" s="140">
        <f>IF(AZ25=2,G25,0)</f>
        <v>0</v>
      </c>
      <c r="BC25" s="140">
        <f>IF(AZ25=3,G25,0)</f>
        <v>0</v>
      </c>
      <c r="BD25" s="140">
        <f>IF(AZ25=4,G25,0)</f>
        <v>0</v>
      </c>
      <c r="BE25" s="140">
        <f>IF(AZ25=5,G25,0)</f>
        <v>0</v>
      </c>
      <c r="CA25" s="169">
        <v>1</v>
      </c>
      <c r="CB25" s="169">
        <v>1</v>
      </c>
      <c r="CZ25" s="140">
        <v>2.45329</v>
      </c>
    </row>
    <row r="26" spans="1:104">
      <c r="A26" s="163">
        <v>17</v>
      </c>
      <c r="B26" s="164" t="s">
        <v>121</v>
      </c>
      <c r="C26" s="165" t="s">
        <v>274</v>
      </c>
      <c r="D26" s="166" t="s">
        <v>85</v>
      </c>
      <c r="E26" s="167">
        <v>77.180000000000007</v>
      </c>
      <c r="F26" s="167">
        <v>0</v>
      </c>
      <c r="G26" s="168">
        <f>E26*F26</f>
        <v>0</v>
      </c>
      <c r="O26" s="162">
        <v>2</v>
      </c>
      <c r="AA26" s="140">
        <v>1</v>
      </c>
      <c r="AB26" s="140">
        <v>0</v>
      </c>
      <c r="AC26" s="140">
        <v>0</v>
      </c>
      <c r="AZ26" s="140">
        <v>1</v>
      </c>
      <c r="BA26" s="140">
        <f>IF(AZ26=1,G26,0)</f>
        <v>0</v>
      </c>
      <c r="BB26" s="140">
        <f>IF(AZ26=2,G26,0)</f>
        <v>0</v>
      </c>
      <c r="BC26" s="140">
        <f>IF(AZ26=3,G26,0)</f>
        <v>0</v>
      </c>
      <c r="BD26" s="140">
        <f>IF(AZ26=4,G26,0)</f>
        <v>0</v>
      </c>
      <c r="BE26" s="140">
        <f>IF(AZ26=5,G26,0)</f>
        <v>0</v>
      </c>
      <c r="CA26" s="169">
        <v>1</v>
      </c>
      <c r="CB26" s="169">
        <v>0</v>
      </c>
      <c r="CZ26" s="140">
        <v>5.0000000000000001E-4</v>
      </c>
    </row>
    <row r="27" spans="1:104">
      <c r="A27" s="170"/>
      <c r="B27" s="171" t="s">
        <v>76</v>
      </c>
      <c r="C27" s="172" t="str">
        <f>CONCATENATE(B24," ",C24)</f>
        <v>2 Základy a zvláštní zakládání</v>
      </c>
      <c r="D27" s="173"/>
      <c r="E27" s="174"/>
      <c r="F27" s="175"/>
      <c r="G27" s="176">
        <f>SUM(G24:G26)</f>
        <v>0</v>
      </c>
      <c r="O27" s="162">
        <v>4</v>
      </c>
      <c r="BA27" s="177">
        <f>SUM(BA24:BA26)</f>
        <v>0</v>
      </c>
      <c r="BB27" s="177">
        <f>SUM(BB24:BB26)</f>
        <v>0</v>
      </c>
      <c r="BC27" s="177">
        <f>SUM(BC24:BC26)</f>
        <v>0</v>
      </c>
      <c r="BD27" s="177">
        <f>SUM(BD24:BD26)</f>
        <v>0</v>
      </c>
      <c r="BE27" s="177">
        <f>SUM(BE24:BE26)</f>
        <v>0</v>
      </c>
    </row>
    <row r="28" spans="1:104">
      <c r="A28" s="155" t="s">
        <v>72</v>
      </c>
      <c r="B28" s="156" t="s">
        <v>122</v>
      </c>
      <c r="C28" s="157" t="s">
        <v>123</v>
      </c>
      <c r="D28" s="158"/>
      <c r="E28" s="159"/>
      <c r="F28" s="159"/>
      <c r="G28" s="160"/>
      <c r="H28" s="161"/>
      <c r="I28" s="161"/>
      <c r="O28" s="162">
        <v>1</v>
      </c>
    </row>
    <row r="29" spans="1:104">
      <c r="A29" s="163">
        <v>18</v>
      </c>
      <c r="B29" s="164" t="s">
        <v>124</v>
      </c>
      <c r="C29" s="165" t="s">
        <v>125</v>
      </c>
      <c r="D29" s="166" t="s">
        <v>126</v>
      </c>
      <c r="E29" s="167">
        <v>19</v>
      </c>
      <c r="F29" s="167">
        <v>0</v>
      </c>
      <c r="G29" s="168">
        <f t="shared" ref="G29:G34" si="6">E29*F29</f>
        <v>0</v>
      </c>
      <c r="O29" s="162">
        <v>2</v>
      </c>
      <c r="AA29" s="140">
        <v>1</v>
      </c>
      <c r="AB29" s="140">
        <v>1</v>
      </c>
      <c r="AC29" s="140">
        <v>1</v>
      </c>
      <c r="AZ29" s="140">
        <v>1</v>
      </c>
      <c r="BA29" s="140">
        <f t="shared" ref="BA29:BA34" si="7">IF(AZ29=1,G29,0)</f>
        <v>0</v>
      </c>
      <c r="BB29" s="140">
        <f t="shared" ref="BB29:BB34" si="8">IF(AZ29=2,G29,0)</f>
        <v>0</v>
      </c>
      <c r="BC29" s="140">
        <f t="shared" ref="BC29:BC34" si="9">IF(AZ29=3,G29,0)</f>
        <v>0</v>
      </c>
      <c r="BD29" s="140">
        <f t="shared" ref="BD29:BD34" si="10">IF(AZ29=4,G29,0)</f>
        <v>0</v>
      </c>
      <c r="BE29" s="140">
        <f t="shared" ref="BE29:BE34" si="11">IF(AZ29=5,G29,0)</f>
        <v>0</v>
      </c>
      <c r="CA29" s="169">
        <v>1</v>
      </c>
      <c r="CB29" s="169">
        <v>1</v>
      </c>
      <c r="CZ29" s="140">
        <v>9.7000000000000003E-2</v>
      </c>
    </row>
    <row r="30" spans="1:104">
      <c r="A30" s="163">
        <v>19</v>
      </c>
      <c r="B30" s="164" t="s">
        <v>127</v>
      </c>
      <c r="C30" s="165" t="s">
        <v>128</v>
      </c>
      <c r="D30" s="166" t="s">
        <v>126</v>
      </c>
      <c r="E30" s="167">
        <v>8</v>
      </c>
      <c r="F30" s="167">
        <v>0</v>
      </c>
      <c r="G30" s="168">
        <f t="shared" si="6"/>
        <v>0</v>
      </c>
      <c r="O30" s="162">
        <v>2</v>
      </c>
      <c r="AA30" s="140">
        <v>1</v>
      </c>
      <c r="AB30" s="140">
        <v>1</v>
      </c>
      <c r="AC30" s="140">
        <v>1</v>
      </c>
      <c r="AZ30" s="140">
        <v>1</v>
      </c>
      <c r="BA30" s="140">
        <f t="shared" si="7"/>
        <v>0</v>
      </c>
      <c r="BB30" s="140">
        <f t="shared" si="8"/>
        <v>0</v>
      </c>
      <c r="BC30" s="140">
        <f t="shared" si="9"/>
        <v>0</v>
      </c>
      <c r="BD30" s="140">
        <f t="shared" si="10"/>
        <v>0</v>
      </c>
      <c r="BE30" s="140">
        <f t="shared" si="11"/>
        <v>0</v>
      </c>
      <c r="CA30" s="169">
        <v>1</v>
      </c>
      <c r="CB30" s="169">
        <v>1</v>
      </c>
      <c r="CZ30" s="140">
        <v>0.122</v>
      </c>
    </row>
    <row r="31" spans="1:104">
      <c r="A31" s="163">
        <v>20</v>
      </c>
      <c r="B31" s="164" t="s">
        <v>129</v>
      </c>
      <c r="C31" s="165" t="s">
        <v>130</v>
      </c>
      <c r="D31" s="166" t="s">
        <v>131</v>
      </c>
      <c r="E31" s="167">
        <v>26.364999999999998</v>
      </c>
      <c r="F31" s="167">
        <v>0</v>
      </c>
      <c r="G31" s="168">
        <f t="shared" si="6"/>
        <v>0</v>
      </c>
      <c r="O31" s="162">
        <v>2</v>
      </c>
      <c r="AA31" s="140">
        <v>1</v>
      </c>
      <c r="AB31" s="140">
        <v>1</v>
      </c>
      <c r="AC31" s="140">
        <v>1</v>
      </c>
      <c r="AZ31" s="140">
        <v>1</v>
      </c>
      <c r="BA31" s="140">
        <f t="shared" si="7"/>
        <v>0</v>
      </c>
      <c r="BB31" s="140">
        <f t="shared" si="8"/>
        <v>0</v>
      </c>
      <c r="BC31" s="140">
        <f t="shared" si="9"/>
        <v>0</v>
      </c>
      <c r="BD31" s="140">
        <f t="shared" si="10"/>
        <v>0</v>
      </c>
      <c r="BE31" s="140">
        <f t="shared" si="11"/>
        <v>0</v>
      </c>
      <c r="CA31" s="169">
        <v>1</v>
      </c>
      <c r="CB31" s="169">
        <v>1</v>
      </c>
      <c r="CZ31" s="140">
        <v>2.9559999999999999E-2</v>
      </c>
    </row>
    <row r="32" spans="1:104">
      <c r="A32" s="163">
        <v>21</v>
      </c>
      <c r="B32" s="164" t="s">
        <v>132</v>
      </c>
      <c r="C32" s="165" t="s">
        <v>133</v>
      </c>
      <c r="D32" s="166" t="s">
        <v>85</v>
      </c>
      <c r="E32" s="167">
        <v>13.182499999999999</v>
      </c>
      <c r="F32" s="167">
        <v>0</v>
      </c>
      <c r="G32" s="168">
        <f t="shared" si="6"/>
        <v>0</v>
      </c>
      <c r="O32" s="162">
        <v>2</v>
      </c>
      <c r="AA32" s="140">
        <v>1</v>
      </c>
      <c r="AB32" s="140">
        <v>1</v>
      </c>
      <c r="AC32" s="140">
        <v>1</v>
      </c>
      <c r="AZ32" s="140">
        <v>1</v>
      </c>
      <c r="BA32" s="140">
        <f t="shared" si="7"/>
        <v>0</v>
      </c>
      <c r="BB32" s="140">
        <f t="shared" si="8"/>
        <v>0</v>
      </c>
      <c r="BC32" s="140">
        <f t="shared" si="9"/>
        <v>0</v>
      </c>
      <c r="BD32" s="140">
        <f t="shared" si="10"/>
        <v>0</v>
      </c>
      <c r="BE32" s="140">
        <f t="shared" si="11"/>
        <v>0</v>
      </c>
      <c r="CA32" s="169">
        <v>1</v>
      </c>
      <c r="CB32" s="169">
        <v>1</v>
      </c>
      <c r="CZ32" s="140">
        <v>0.25792999999999999</v>
      </c>
    </row>
    <row r="33" spans="1:104">
      <c r="A33" s="163">
        <v>22</v>
      </c>
      <c r="B33" s="164" t="s">
        <v>134</v>
      </c>
      <c r="C33" s="165" t="s">
        <v>135</v>
      </c>
      <c r="D33" s="166" t="s">
        <v>126</v>
      </c>
      <c r="E33" s="167">
        <v>19</v>
      </c>
      <c r="F33" s="167">
        <v>0</v>
      </c>
      <c r="G33" s="168">
        <f t="shared" si="6"/>
        <v>0</v>
      </c>
      <c r="O33" s="162">
        <v>2</v>
      </c>
      <c r="AA33" s="140">
        <v>3</v>
      </c>
      <c r="AB33" s="140">
        <v>1</v>
      </c>
      <c r="AC33" s="140">
        <v>5534229</v>
      </c>
      <c r="AZ33" s="140">
        <v>1</v>
      </c>
      <c r="BA33" s="140">
        <f t="shared" si="7"/>
        <v>0</v>
      </c>
      <c r="BB33" s="140">
        <f t="shared" si="8"/>
        <v>0</v>
      </c>
      <c r="BC33" s="140">
        <f t="shared" si="9"/>
        <v>0</v>
      </c>
      <c r="BD33" s="140">
        <f t="shared" si="10"/>
        <v>0</v>
      </c>
      <c r="BE33" s="140">
        <f t="shared" si="11"/>
        <v>0</v>
      </c>
      <c r="CA33" s="169">
        <v>3</v>
      </c>
      <c r="CB33" s="169">
        <v>1</v>
      </c>
      <c r="CZ33" s="140">
        <v>2E-3</v>
      </c>
    </row>
    <row r="34" spans="1:104">
      <c r="A34" s="163">
        <v>23</v>
      </c>
      <c r="B34" s="164" t="s">
        <v>136</v>
      </c>
      <c r="C34" s="165" t="s">
        <v>137</v>
      </c>
      <c r="D34" s="166" t="s">
        <v>126</v>
      </c>
      <c r="E34" s="167">
        <v>8</v>
      </c>
      <c r="F34" s="167">
        <v>0</v>
      </c>
      <c r="G34" s="168">
        <f t="shared" si="6"/>
        <v>0</v>
      </c>
      <c r="O34" s="162">
        <v>2</v>
      </c>
      <c r="AA34" s="140">
        <v>3</v>
      </c>
      <c r="AB34" s="140">
        <v>1</v>
      </c>
      <c r="AC34" s="140">
        <v>5534230</v>
      </c>
      <c r="AZ34" s="140">
        <v>1</v>
      </c>
      <c r="BA34" s="140">
        <f t="shared" si="7"/>
        <v>0</v>
      </c>
      <c r="BB34" s="140">
        <f t="shared" si="8"/>
        <v>0</v>
      </c>
      <c r="BC34" s="140">
        <f t="shared" si="9"/>
        <v>0</v>
      </c>
      <c r="BD34" s="140">
        <f t="shared" si="10"/>
        <v>0</v>
      </c>
      <c r="BE34" s="140">
        <f t="shared" si="11"/>
        <v>0</v>
      </c>
      <c r="CA34" s="169">
        <v>3</v>
      </c>
      <c r="CB34" s="169">
        <v>1</v>
      </c>
      <c r="CZ34" s="140">
        <v>9.5000000000000001E-2</v>
      </c>
    </row>
    <row r="35" spans="1:104">
      <c r="A35" s="170"/>
      <c r="B35" s="171" t="s">
        <v>76</v>
      </c>
      <c r="C35" s="172" t="str">
        <f>CONCATENATE(B28," ",C28)</f>
        <v>3 Svislé a kompletní konstrukce</v>
      </c>
      <c r="D35" s="173"/>
      <c r="E35" s="174"/>
      <c r="F35" s="175"/>
      <c r="G35" s="176">
        <f>SUM(G28:G34)</f>
        <v>0</v>
      </c>
      <c r="O35" s="162">
        <v>4</v>
      </c>
      <c r="BA35" s="177">
        <f>SUM(BA28:BA34)</f>
        <v>0</v>
      </c>
      <c r="BB35" s="177">
        <f>SUM(BB28:BB34)</f>
        <v>0</v>
      </c>
      <c r="BC35" s="177">
        <f>SUM(BC28:BC34)</f>
        <v>0</v>
      </c>
      <c r="BD35" s="177">
        <f>SUM(BD28:BD34)</f>
        <v>0</v>
      </c>
      <c r="BE35" s="177">
        <f>SUM(BE28:BE34)</f>
        <v>0</v>
      </c>
    </row>
    <row r="36" spans="1:104">
      <c r="A36" s="155" t="s">
        <v>72</v>
      </c>
      <c r="B36" s="156" t="s">
        <v>138</v>
      </c>
      <c r="C36" s="157" t="s">
        <v>139</v>
      </c>
      <c r="D36" s="158"/>
      <c r="E36" s="159"/>
      <c r="F36" s="159"/>
      <c r="G36" s="160"/>
      <c r="H36" s="161"/>
      <c r="I36" s="161"/>
      <c r="O36" s="162">
        <v>1</v>
      </c>
    </row>
    <row r="37" spans="1:104">
      <c r="A37" s="163">
        <v>24</v>
      </c>
      <c r="B37" s="164" t="s">
        <v>140</v>
      </c>
      <c r="C37" s="165" t="s">
        <v>141</v>
      </c>
      <c r="D37" s="166" t="s">
        <v>90</v>
      </c>
      <c r="E37" s="167">
        <v>0.69</v>
      </c>
      <c r="F37" s="167">
        <v>0</v>
      </c>
      <c r="G37" s="168">
        <f>E37*F37</f>
        <v>0</v>
      </c>
      <c r="O37" s="162">
        <v>2</v>
      </c>
      <c r="AA37" s="140">
        <v>1</v>
      </c>
      <c r="AB37" s="140">
        <v>1</v>
      </c>
      <c r="AC37" s="140">
        <v>1</v>
      </c>
      <c r="AZ37" s="140">
        <v>1</v>
      </c>
      <c r="BA37" s="140">
        <f>IF(AZ37=1,G37,0)</f>
        <v>0</v>
      </c>
      <c r="BB37" s="140">
        <f>IF(AZ37=2,G37,0)</f>
        <v>0</v>
      </c>
      <c r="BC37" s="140">
        <f>IF(AZ37=3,G37,0)</f>
        <v>0</v>
      </c>
      <c r="BD37" s="140">
        <f>IF(AZ37=4,G37,0)</f>
        <v>0</v>
      </c>
      <c r="BE37" s="140">
        <f>IF(AZ37=5,G37,0)</f>
        <v>0</v>
      </c>
      <c r="CA37" s="169">
        <v>1</v>
      </c>
      <c r="CB37" s="169">
        <v>1</v>
      </c>
      <c r="CZ37" s="140">
        <v>1.891</v>
      </c>
    </row>
    <row r="38" spans="1:104">
      <c r="A38" s="170"/>
      <c r="B38" s="171" t="s">
        <v>76</v>
      </c>
      <c r="C38" s="172" t="str">
        <f>CONCATENATE(B36," ",C36)</f>
        <v>4 Vodorovné konstrukce</v>
      </c>
      <c r="D38" s="173"/>
      <c r="E38" s="174"/>
      <c r="F38" s="175"/>
      <c r="G38" s="176">
        <f>SUM(G36:G37)</f>
        <v>0</v>
      </c>
      <c r="O38" s="162">
        <v>4</v>
      </c>
      <c r="BA38" s="177">
        <f>SUM(BA36:BA37)</f>
        <v>0</v>
      </c>
      <c r="BB38" s="177">
        <f>SUM(BB36:BB37)</f>
        <v>0</v>
      </c>
      <c r="BC38" s="177">
        <f>SUM(BC36:BC37)</f>
        <v>0</v>
      </c>
      <c r="BD38" s="177">
        <f>SUM(BD36:BD37)</f>
        <v>0</v>
      </c>
      <c r="BE38" s="177">
        <f>SUM(BE36:BE37)</f>
        <v>0</v>
      </c>
    </row>
    <row r="39" spans="1:104">
      <c r="A39" s="155" t="s">
        <v>72</v>
      </c>
      <c r="B39" s="156" t="s">
        <v>142</v>
      </c>
      <c r="C39" s="157" t="s">
        <v>143</v>
      </c>
      <c r="D39" s="158"/>
      <c r="E39" s="159"/>
      <c r="F39" s="159"/>
      <c r="G39" s="160"/>
      <c r="H39" s="161"/>
      <c r="I39" s="161"/>
      <c r="O39" s="162">
        <v>1</v>
      </c>
    </row>
    <row r="40" spans="1:104">
      <c r="A40" s="163">
        <v>25</v>
      </c>
      <c r="B40" s="164" t="s">
        <v>144</v>
      </c>
      <c r="C40" s="165" t="s">
        <v>145</v>
      </c>
      <c r="D40" s="166" t="s">
        <v>85</v>
      </c>
      <c r="E40" s="167">
        <v>527.87519999999995</v>
      </c>
      <c r="F40" s="167">
        <v>0</v>
      </c>
      <c r="G40" s="168">
        <f t="shared" ref="G40:G47" si="12">E40*F40</f>
        <v>0</v>
      </c>
      <c r="O40" s="162">
        <v>2</v>
      </c>
      <c r="AA40" s="140">
        <v>1</v>
      </c>
      <c r="AB40" s="140">
        <v>1</v>
      </c>
      <c r="AC40" s="140">
        <v>1</v>
      </c>
      <c r="AZ40" s="140">
        <v>1</v>
      </c>
      <c r="BA40" s="140">
        <f t="shared" ref="BA40:BA47" si="13">IF(AZ40=1,G40,0)</f>
        <v>0</v>
      </c>
      <c r="BB40" s="140">
        <f t="shared" ref="BB40:BB47" si="14">IF(AZ40=2,G40,0)</f>
        <v>0</v>
      </c>
      <c r="BC40" s="140">
        <f t="shared" ref="BC40:BC47" si="15">IF(AZ40=3,G40,0)</f>
        <v>0</v>
      </c>
      <c r="BD40" s="140">
        <f t="shared" ref="BD40:BD47" si="16">IF(AZ40=4,G40,0)</f>
        <v>0</v>
      </c>
      <c r="BE40" s="140">
        <f t="shared" ref="BE40:BE47" si="17">IF(AZ40=5,G40,0)</f>
        <v>0</v>
      </c>
      <c r="CA40" s="169">
        <v>1</v>
      </c>
      <c r="CB40" s="169">
        <v>1</v>
      </c>
      <c r="CZ40" s="140">
        <v>0.22239999999999999</v>
      </c>
    </row>
    <row r="41" spans="1:104">
      <c r="A41" s="163">
        <v>26</v>
      </c>
      <c r="B41" s="164" t="s">
        <v>146</v>
      </c>
      <c r="C41" s="165" t="s">
        <v>147</v>
      </c>
      <c r="D41" s="166" t="s">
        <v>85</v>
      </c>
      <c r="E41" s="167">
        <v>77.180000000000007</v>
      </c>
      <c r="F41" s="167">
        <v>0</v>
      </c>
      <c r="G41" s="168">
        <f t="shared" si="12"/>
        <v>0</v>
      </c>
      <c r="O41" s="162">
        <v>2</v>
      </c>
      <c r="AA41" s="140">
        <v>1</v>
      </c>
      <c r="AB41" s="140">
        <v>1</v>
      </c>
      <c r="AC41" s="140">
        <v>1</v>
      </c>
      <c r="AZ41" s="140">
        <v>1</v>
      </c>
      <c r="BA41" s="140">
        <f t="shared" si="13"/>
        <v>0</v>
      </c>
      <c r="BB41" s="140">
        <f t="shared" si="14"/>
        <v>0</v>
      </c>
      <c r="BC41" s="140">
        <f t="shared" si="15"/>
        <v>0</v>
      </c>
      <c r="BD41" s="140">
        <f t="shared" si="16"/>
        <v>0</v>
      </c>
      <c r="BE41" s="140">
        <f t="shared" si="17"/>
        <v>0</v>
      </c>
      <c r="CA41" s="169">
        <v>1</v>
      </c>
      <c r="CB41" s="169">
        <v>1</v>
      </c>
      <c r="CZ41" s="140">
        <v>0.33361000000000002</v>
      </c>
    </row>
    <row r="42" spans="1:104">
      <c r="A42" s="163">
        <v>27</v>
      </c>
      <c r="B42" s="164" t="s">
        <v>148</v>
      </c>
      <c r="C42" s="165" t="s">
        <v>149</v>
      </c>
      <c r="D42" s="166" t="s">
        <v>85</v>
      </c>
      <c r="E42" s="167">
        <v>527.87519999999995</v>
      </c>
      <c r="F42" s="167">
        <v>0</v>
      </c>
      <c r="G42" s="168">
        <f t="shared" si="12"/>
        <v>0</v>
      </c>
      <c r="O42" s="162">
        <v>2</v>
      </c>
      <c r="AA42" s="140">
        <v>1</v>
      </c>
      <c r="AB42" s="140">
        <v>1</v>
      </c>
      <c r="AC42" s="140">
        <v>1</v>
      </c>
      <c r="AZ42" s="140">
        <v>1</v>
      </c>
      <c r="BA42" s="140">
        <f t="shared" si="13"/>
        <v>0</v>
      </c>
      <c r="BB42" s="140">
        <f t="shared" si="14"/>
        <v>0</v>
      </c>
      <c r="BC42" s="140">
        <f t="shared" si="15"/>
        <v>0</v>
      </c>
      <c r="BD42" s="140">
        <f t="shared" si="16"/>
        <v>0</v>
      </c>
      <c r="BE42" s="140">
        <f t="shared" si="17"/>
        <v>0</v>
      </c>
      <c r="CA42" s="169">
        <v>1</v>
      </c>
      <c r="CB42" s="169">
        <v>1</v>
      </c>
      <c r="CZ42" s="140">
        <v>0.37034</v>
      </c>
    </row>
    <row r="43" spans="1:104">
      <c r="A43" s="163">
        <v>28</v>
      </c>
      <c r="B43" s="164" t="s">
        <v>150</v>
      </c>
      <c r="C43" s="165" t="s">
        <v>151</v>
      </c>
      <c r="D43" s="166" t="s">
        <v>85</v>
      </c>
      <c r="E43" s="167">
        <v>527.87519999999995</v>
      </c>
      <c r="F43" s="167">
        <v>0</v>
      </c>
      <c r="G43" s="168">
        <f t="shared" si="12"/>
        <v>0</v>
      </c>
      <c r="O43" s="162">
        <v>2</v>
      </c>
      <c r="AA43" s="140">
        <v>1</v>
      </c>
      <c r="AB43" s="140">
        <v>1</v>
      </c>
      <c r="AC43" s="140">
        <v>1</v>
      </c>
      <c r="AZ43" s="140">
        <v>1</v>
      </c>
      <c r="BA43" s="140">
        <f t="shared" si="13"/>
        <v>0</v>
      </c>
      <c r="BB43" s="140">
        <f t="shared" si="14"/>
        <v>0</v>
      </c>
      <c r="BC43" s="140">
        <f t="shared" si="15"/>
        <v>0</v>
      </c>
      <c r="BD43" s="140">
        <f t="shared" si="16"/>
        <v>0</v>
      </c>
      <c r="BE43" s="140">
        <f t="shared" si="17"/>
        <v>0</v>
      </c>
      <c r="CA43" s="169">
        <v>1</v>
      </c>
      <c r="CB43" s="169">
        <v>1</v>
      </c>
      <c r="CZ43" s="140">
        <v>0.48774000000000001</v>
      </c>
    </row>
    <row r="44" spans="1:104">
      <c r="A44" s="163">
        <v>29</v>
      </c>
      <c r="B44" s="164" t="s">
        <v>152</v>
      </c>
      <c r="C44" s="165" t="s">
        <v>153</v>
      </c>
      <c r="D44" s="166" t="s">
        <v>85</v>
      </c>
      <c r="E44" s="167">
        <v>527.87519999999995</v>
      </c>
      <c r="F44" s="167">
        <v>0</v>
      </c>
      <c r="G44" s="168">
        <f t="shared" si="12"/>
        <v>0</v>
      </c>
      <c r="O44" s="162">
        <v>2</v>
      </c>
      <c r="AA44" s="140">
        <v>1</v>
      </c>
      <c r="AB44" s="140">
        <v>1</v>
      </c>
      <c r="AC44" s="140">
        <v>1</v>
      </c>
      <c r="AZ44" s="140">
        <v>1</v>
      </c>
      <c r="BA44" s="140">
        <f t="shared" si="13"/>
        <v>0</v>
      </c>
      <c r="BB44" s="140">
        <f t="shared" si="14"/>
        <v>0</v>
      </c>
      <c r="BC44" s="140">
        <f t="shared" si="15"/>
        <v>0</v>
      </c>
      <c r="BD44" s="140">
        <f t="shared" si="16"/>
        <v>0</v>
      </c>
      <c r="BE44" s="140">
        <f t="shared" si="17"/>
        <v>0</v>
      </c>
      <c r="CA44" s="169">
        <v>1</v>
      </c>
      <c r="CB44" s="169">
        <v>1</v>
      </c>
      <c r="CZ44" s="140">
        <v>0.1082</v>
      </c>
    </row>
    <row r="45" spans="1:104">
      <c r="A45" s="163">
        <v>30</v>
      </c>
      <c r="B45" s="164" t="s">
        <v>154</v>
      </c>
      <c r="C45" s="165" t="s">
        <v>155</v>
      </c>
      <c r="D45" s="166" t="s">
        <v>85</v>
      </c>
      <c r="E45" s="167">
        <v>77.180000000000007</v>
      </c>
      <c r="F45" s="167">
        <v>0</v>
      </c>
      <c r="G45" s="168">
        <f t="shared" si="12"/>
        <v>0</v>
      </c>
      <c r="O45" s="162">
        <v>2</v>
      </c>
      <c r="AA45" s="140">
        <v>1</v>
      </c>
      <c r="AB45" s="140">
        <v>1</v>
      </c>
      <c r="AC45" s="140">
        <v>1</v>
      </c>
      <c r="AZ45" s="140">
        <v>1</v>
      </c>
      <c r="BA45" s="140">
        <f t="shared" si="13"/>
        <v>0</v>
      </c>
      <c r="BB45" s="140">
        <f t="shared" si="14"/>
        <v>0</v>
      </c>
      <c r="BC45" s="140">
        <f t="shared" si="15"/>
        <v>0</v>
      </c>
      <c r="BD45" s="140">
        <f t="shared" si="16"/>
        <v>0</v>
      </c>
      <c r="BE45" s="140">
        <f t="shared" si="17"/>
        <v>0</v>
      </c>
      <c r="CA45" s="169">
        <v>1</v>
      </c>
      <c r="CB45" s="169">
        <v>1</v>
      </c>
      <c r="CZ45" s="140">
        <v>0.28000000000000003</v>
      </c>
    </row>
    <row r="46" spans="1:104">
      <c r="A46" s="163">
        <v>31</v>
      </c>
      <c r="B46" s="164" t="s">
        <v>156</v>
      </c>
      <c r="C46" s="165" t="s">
        <v>157</v>
      </c>
      <c r="D46" s="166" t="s">
        <v>85</v>
      </c>
      <c r="E46" s="167">
        <v>527.87519999999995</v>
      </c>
      <c r="F46" s="167">
        <v>0</v>
      </c>
      <c r="G46" s="168">
        <f t="shared" si="12"/>
        <v>0</v>
      </c>
      <c r="O46" s="162">
        <v>2</v>
      </c>
      <c r="AA46" s="140">
        <v>1</v>
      </c>
      <c r="AB46" s="140">
        <v>1</v>
      </c>
      <c r="AC46" s="140">
        <v>1</v>
      </c>
      <c r="AZ46" s="140">
        <v>1</v>
      </c>
      <c r="BA46" s="140">
        <f t="shared" si="13"/>
        <v>0</v>
      </c>
      <c r="BB46" s="140">
        <f t="shared" si="14"/>
        <v>0</v>
      </c>
      <c r="BC46" s="140">
        <f t="shared" si="15"/>
        <v>0</v>
      </c>
      <c r="BD46" s="140">
        <f t="shared" si="16"/>
        <v>0</v>
      </c>
      <c r="BE46" s="140">
        <f t="shared" si="17"/>
        <v>0</v>
      </c>
      <c r="CA46" s="169">
        <v>1</v>
      </c>
      <c r="CB46" s="169">
        <v>1</v>
      </c>
      <c r="CZ46" s="140">
        <v>9.2799999999999994E-2</v>
      </c>
    </row>
    <row r="47" spans="1:104">
      <c r="A47" s="163">
        <v>32</v>
      </c>
      <c r="B47" s="164" t="s">
        <v>158</v>
      </c>
      <c r="C47" s="165" t="s">
        <v>159</v>
      </c>
      <c r="D47" s="166" t="s">
        <v>85</v>
      </c>
      <c r="E47" s="167">
        <v>554.26900000000001</v>
      </c>
      <c r="F47" s="167">
        <v>0</v>
      </c>
      <c r="G47" s="168">
        <f t="shared" si="12"/>
        <v>0</v>
      </c>
      <c r="O47" s="162">
        <v>2</v>
      </c>
      <c r="AA47" s="140">
        <v>3</v>
      </c>
      <c r="AB47" s="140">
        <v>1</v>
      </c>
      <c r="AC47" s="140">
        <v>59248090</v>
      </c>
      <c r="AZ47" s="140">
        <v>1</v>
      </c>
      <c r="BA47" s="140">
        <f t="shared" si="13"/>
        <v>0</v>
      </c>
      <c r="BB47" s="140">
        <f t="shared" si="14"/>
        <v>0</v>
      </c>
      <c r="BC47" s="140">
        <f t="shared" si="15"/>
        <v>0</v>
      </c>
      <c r="BD47" s="140">
        <f t="shared" si="16"/>
        <v>0</v>
      </c>
      <c r="BE47" s="140">
        <f t="shared" si="17"/>
        <v>0</v>
      </c>
      <c r="CA47" s="169">
        <v>3</v>
      </c>
      <c r="CB47" s="169">
        <v>1</v>
      </c>
      <c r="CZ47" s="140">
        <v>0.184</v>
      </c>
    </row>
    <row r="48" spans="1:104">
      <c r="A48" s="170"/>
      <c r="B48" s="171" t="s">
        <v>76</v>
      </c>
      <c r="C48" s="172" t="str">
        <f>CONCATENATE(B39," ",C39)</f>
        <v>5 Komunikace</v>
      </c>
      <c r="D48" s="173"/>
      <c r="E48" s="174"/>
      <c r="F48" s="175"/>
      <c r="G48" s="176">
        <f>SUM(G39:G47)</f>
        <v>0</v>
      </c>
      <c r="O48" s="162">
        <v>4</v>
      </c>
      <c r="BA48" s="177">
        <f>SUM(BA39:BA47)</f>
        <v>0</v>
      </c>
      <c r="BB48" s="177">
        <f>SUM(BB39:BB47)</f>
        <v>0</v>
      </c>
      <c r="BC48" s="177">
        <f>SUM(BC39:BC47)</f>
        <v>0</v>
      </c>
      <c r="BD48" s="177">
        <f>SUM(BD39:BD47)</f>
        <v>0</v>
      </c>
      <c r="BE48" s="177">
        <f>SUM(BE39:BE47)</f>
        <v>0</v>
      </c>
    </row>
    <row r="49" spans="1:104">
      <c r="A49" s="155" t="s">
        <v>72</v>
      </c>
      <c r="B49" s="156" t="s">
        <v>160</v>
      </c>
      <c r="C49" s="157" t="s">
        <v>161</v>
      </c>
      <c r="D49" s="158"/>
      <c r="E49" s="159"/>
      <c r="F49" s="159"/>
      <c r="G49" s="160"/>
      <c r="H49" s="161"/>
      <c r="I49" s="161"/>
      <c r="O49" s="162">
        <v>1</v>
      </c>
    </row>
    <row r="50" spans="1:104">
      <c r="A50" s="163">
        <v>33</v>
      </c>
      <c r="B50" s="164" t="s">
        <v>162</v>
      </c>
      <c r="C50" s="165" t="s">
        <v>163</v>
      </c>
      <c r="D50" s="166" t="s">
        <v>85</v>
      </c>
      <c r="E50" s="167">
        <v>37.18</v>
      </c>
      <c r="F50" s="167">
        <v>0</v>
      </c>
      <c r="G50" s="168">
        <f>E50*F50</f>
        <v>0</v>
      </c>
      <c r="O50" s="162">
        <v>2</v>
      </c>
      <c r="AA50" s="140">
        <v>1</v>
      </c>
      <c r="AB50" s="140">
        <v>1</v>
      </c>
      <c r="AC50" s="140">
        <v>1</v>
      </c>
      <c r="AZ50" s="140">
        <v>1</v>
      </c>
      <c r="BA50" s="140">
        <f>IF(AZ50=1,G50,0)</f>
        <v>0</v>
      </c>
      <c r="BB50" s="140">
        <f>IF(AZ50=2,G50,0)</f>
        <v>0</v>
      </c>
      <c r="BC50" s="140">
        <f>IF(AZ50=3,G50,0)</f>
        <v>0</v>
      </c>
      <c r="BD50" s="140">
        <f>IF(AZ50=4,G50,0)</f>
        <v>0</v>
      </c>
      <c r="BE50" s="140">
        <f>IF(AZ50=5,G50,0)</f>
        <v>0</v>
      </c>
      <c r="CA50" s="169">
        <v>1</v>
      </c>
      <c r="CB50" s="169">
        <v>1</v>
      </c>
      <c r="CZ50" s="140">
        <v>5.3220000000000003E-2</v>
      </c>
    </row>
    <row r="51" spans="1:104">
      <c r="A51" s="163">
        <v>34</v>
      </c>
      <c r="B51" s="164" t="s">
        <v>164</v>
      </c>
      <c r="C51" s="165" t="s">
        <v>165</v>
      </c>
      <c r="D51" s="166" t="s">
        <v>85</v>
      </c>
      <c r="E51" s="167">
        <v>37.18</v>
      </c>
      <c r="F51" s="167">
        <v>0</v>
      </c>
      <c r="G51" s="168">
        <f>E51*F51</f>
        <v>0</v>
      </c>
      <c r="O51" s="162">
        <v>2</v>
      </c>
      <c r="AA51" s="140">
        <v>1</v>
      </c>
      <c r="AB51" s="140">
        <v>1</v>
      </c>
      <c r="AC51" s="140">
        <v>1</v>
      </c>
      <c r="AZ51" s="140">
        <v>1</v>
      </c>
      <c r="BA51" s="140">
        <f>IF(AZ51=1,G51,0)</f>
        <v>0</v>
      </c>
      <c r="BB51" s="140">
        <f>IF(AZ51=2,G51,0)</f>
        <v>0</v>
      </c>
      <c r="BC51" s="140">
        <f>IF(AZ51=3,G51,0)</f>
        <v>0</v>
      </c>
      <c r="BD51" s="140">
        <f>IF(AZ51=4,G51,0)</f>
        <v>0</v>
      </c>
      <c r="BE51" s="140">
        <f>IF(AZ51=5,G51,0)</f>
        <v>0</v>
      </c>
      <c r="CA51" s="169">
        <v>1</v>
      </c>
      <c r="CB51" s="169">
        <v>1</v>
      </c>
      <c r="CZ51" s="140">
        <v>2E-3</v>
      </c>
    </row>
    <row r="52" spans="1:104">
      <c r="A52" s="170"/>
      <c r="B52" s="171" t="s">
        <v>76</v>
      </c>
      <c r="C52" s="172" t="str">
        <f>CONCATENATE(B49," ",C49)</f>
        <v>62 Úpravy povrchů vnější</v>
      </c>
      <c r="D52" s="173"/>
      <c r="E52" s="174"/>
      <c r="F52" s="175"/>
      <c r="G52" s="176">
        <f>SUM(G49:G51)</f>
        <v>0</v>
      </c>
      <c r="O52" s="162">
        <v>4</v>
      </c>
      <c r="BA52" s="177">
        <f>SUM(BA49:BA51)</f>
        <v>0</v>
      </c>
      <c r="BB52" s="177">
        <f>SUM(BB49:BB51)</f>
        <v>0</v>
      </c>
      <c r="BC52" s="177">
        <f>SUM(BC49:BC51)</f>
        <v>0</v>
      </c>
      <c r="BD52" s="177">
        <f>SUM(BD49:BD51)</f>
        <v>0</v>
      </c>
      <c r="BE52" s="177">
        <f>SUM(BE49:BE51)</f>
        <v>0</v>
      </c>
    </row>
    <row r="53" spans="1:104">
      <c r="A53" s="155" t="s">
        <v>72</v>
      </c>
      <c r="B53" s="156" t="s">
        <v>166</v>
      </c>
      <c r="C53" s="157" t="s">
        <v>167</v>
      </c>
      <c r="D53" s="158"/>
      <c r="E53" s="159"/>
      <c r="F53" s="159"/>
      <c r="G53" s="160"/>
      <c r="H53" s="161"/>
      <c r="I53" s="161"/>
      <c r="O53" s="162">
        <v>1</v>
      </c>
    </row>
    <row r="54" spans="1:104">
      <c r="A54" s="163">
        <v>35</v>
      </c>
      <c r="B54" s="164" t="s">
        <v>168</v>
      </c>
      <c r="C54" s="165" t="s">
        <v>169</v>
      </c>
      <c r="D54" s="166" t="s">
        <v>131</v>
      </c>
      <c r="E54" s="167">
        <v>16.792000000000002</v>
      </c>
      <c r="F54" s="167">
        <v>0</v>
      </c>
      <c r="G54" s="168">
        <f>E54*F54</f>
        <v>0</v>
      </c>
      <c r="O54" s="162">
        <v>2</v>
      </c>
      <c r="AA54" s="140">
        <v>1</v>
      </c>
      <c r="AB54" s="140">
        <v>0</v>
      </c>
      <c r="AC54" s="140">
        <v>0</v>
      </c>
      <c r="AZ54" s="140">
        <v>1</v>
      </c>
      <c r="BA54" s="140">
        <f>IF(AZ54=1,G54,0)</f>
        <v>0</v>
      </c>
      <c r="BB54" s="140">
        <f>IF(AZ54=2,G54,0)</f>
        <v>0</v>
      </c>
      <c r="BC54" s="140">
        <f>IF(AZ54=3,G54,0)</f>
        <v>0</v>
      </c>
      <c r="BD54" s="140">
        <f>IF(AZ54=4,G54,0)</f>
        <v>0</v>
      </c>
      <c r="BE54" s="140">
        <f>IF(AZ54=5,G54,0)</f>
        <v>0</v>
      </c>
      <c r="CA54" s="169">
        <v>1</v>
      </c>
      <c r="CB54" s="169">
        <v>0</v>
      </c>
      <c r="CZ54" s="140">
        <v>8.9999999999999993E-3</v>
      </c>
    </row>
    <row r="55" spans="1:104">
      <c r="A55" s="163">
        <v>36</v>
      </c>
      <c r="B55" s="164" t="s">
        <v>170</v>
      </c>
      <c r="C55" s="165" t="s">
        <v>171</v>
      </c>
      <c r="D55" s="166" t="s">
        <v>90</v>
      </c>
      <c r="E55" s="167">
        <v>6.5843999999999996</v>
      </c>
      <c r="F55" s="167">
        <v>0</v>
      </c>
      <c r="G55" s="168">
        <f>E55*F55</f>
        <v>0</v>
      </c>
      <c r="O55" s="162">
        <v>2</v>
      </c>
      <c r="AA55" s="140">
        <v>1</v>
      </c>
      <c r="AB55" s="140">
        <v>0</v>
      </c>
      <c r="AC55" s="140">
        <v>0</v>
      </c>
      <c r="AZ55" s="140">
        <v>1</v>
      </c>
      <c r="BA55" s="140">
        <f>IF(AZ55=1,G55,0)</f>
        <v>0</v>
      </c>
      <c r="BB55" s="140">
        <f>IF(AZ55=2,G55,0)</f>
        <v>0</v>
      </c>
      <c r="BC55" s="140">
        <f>IF(AZ55=3,G55,0)</f>
        <v>0</v>
      </c>
      <c r="BD55" s="140">
        <f>IF(AZ55=4,G55,0)</f>
        <v>0</v>
      </c>
      <c r="BE55" s="140">
        <f>IF(AZ55=5,G55,0)</f>
        <v>0</v>
      </c>
      <c r="CA55" s="169">
        <v>1</v>
      </c>
      <c r="CB55" s="169">
        <v>0</v>
      </c>
      <c r="CZ55" s="140">
        <v>1.837</v>
      </c>
    </row>
    <row r="56" spans="1:104">
      <c r="A56" s="163">
        <v>37</v>
      </c>
      <c r="B56" s="164" t="s">
        <v>172</v>
      </c>
      <c r="C56" s="165" t="s">
        <v>173</v>
      </c>
      <c r="D56" s="166" t="s">
        <v>85</v>
      </c>
      <c r="E56" s="167">
        <v>2.3166000000000002</v>
      </c>
      <c r="F56" s="167">
        <v>0</v>
      </c>
      <c r="G56" s="168">
        <f>E56*F56</f>
        <v>0</v>
      </c>
      <c r="O56" s="162">
        <v>2</v>
      </c>
      <c r="AA56" s="140">
        <v>1</v>
      </c>
      <c r="AB56" s="140">
        <v>1</v>
      </c>
      <c r="AC56" s="140">
        <v>1</v>
      </c>
      <c r="AZ56" s="140">
        <v>1</v>
      </c>
      <c r="BA56" s="140">
        <f>IF(AZ56=1,G56,0)</f>
        <v>0</v>
      </c>
      <c r="BB56" s="140">
        <f>IF(AZ56=2,G56,0)</f>
        <v>0</v>
      </c>
      <c r="BC56" s="140">
        <f>IF(AZ56=3,G56,0)</f>
        <v>0</v>
      </c>
      <c r="BD56" s="140">
        <f>IF(AZ56=4,G56,0)</f>
        <v>0</v>
      </c>
      <c r="BE56" s="140">
        <f>IF(AZ56=5,G56,0)</f>
        <v>0</v>
      </c>
      <c r="CA56" s="169">
        <v>1</v>
      </c>
      <c r="CB56" s="169">
        <v>1</v>
      </c>
      <c r="CZ56" s="140">
        <v>7.4759999999999993E-2</v>
      </c>
    </row>
    <row r="57" spans="1:104">
      <c r="A57" s="170"/>
      <c r="B57" s="171" t="s">
        <v>76</v>
      </c>
      <c r="C57" s="172" t="str">
        <f>CONCATENATE(B53," ",C53)</f>
        <v>63 Podlahy a podlahové konstrukce</v>
      </c>
      <c r="D57" s="173"/>
      <c r="E57" s="174"/>
      <c r="F57" s="175"/>
      <c r="G57" s="176">
        <f>SUM(G53:G56)</f>
        <v>0</v>
      </c>
      <c r="O57" s="162">
        <v>4</v>
      </c>
      <c r="BA57" s="177">
        <f>SUM(BA53:BA56)</f>
        <v>0</v>
      </c>
      <c r="BB57" s="177">
        <f>SUM(BB53:BB56)</f>
        <v>0</v>
      </c>
      <c r="BC57" s="177">
        <f>SUM(BC53:BC56)</f>
        <v>0</v>
      </c>
      <c r="BD57" s="177">
        <f>SUM(BD53:BD56)</f>
        <v>0</v>
      </c>
      <c r="BE57" s="177">
        <f>SUM(BE53:BE56)</f>
        <v>0</v>
      </c>
    </row>
    <row r="58" spans="1:104">
      <c r="A58" s="155" t="s">
        <v>72</v>
      </c>
      <c r="B58" s="156" t="s">
        <v>174</v>
      </c>
      <c r="C58" s="157" t="s">
        <v>175</v>
      </c>
      <c r="D58" s="158"/>
      <c r="E58" s="159"/>
      <c r="F58" s="159"/>
      <c r="G58" s="160"/>
      <c r="H58" s="161"/>
      <c r="I58" s="161"/>
      <c r="O58" s="162">
        <v>1</v>
      </c>
    </row>
    <row r="59" spans="1:104">
      <c r="A59" s="163">
        <v>38</v>
      </c>
      <c r="B59" s="164" t="s">
        <v>176</v>
      </c>
      <c r="C59" s="165" t="s">
        <v>177</v>
      </c>
      <c r="D59" s="166" t="s">
        <v>126</v>
      </c>
      <c r="E59" s="167">
        <v>3</v>
      </c>
      <c r="F59" s="167">
        <v>0</v>
      </c>
      <c r="G59" s="168">
        <f>E59*F59</f>
        <v>0</v>
      </c>
      <c r="O59" s="162">
        <v>2</v>
      </c>
      <c r="AA59" s="140">
        <v>1</v>
      </c>
      <c r="AB59" s="140">
        <v>1</v>
      </c>
      <c r="AC59" s="140">
        <v>1</v>
      </c>
      <c r="AZ59" s="140">
        <v>1</v>
      </c>
      <c r="BA59" s="140">
        <f>IF(AZ59=1,G59,0)</f>
        <v>0</v>
      </c>
      <c r="BB59" s="140">
        <f>IF(AZ59=2,G59,0)</f>
        <v>0</v>
      </c>
      <c r="BC59" s="140">
        <f>IF(AZ59=3,G59,0)</f>
        <v>0</v>
      </c>
      <c r="BD59" s="140">
        <f>IF(AZ59=4,G59,0)</f>
        <v>0</v>
      </c>
      <c r="BE59" s="140">
        <f>IF(AZ59=5,G59,0)</f>
        <v>0</v>
      </c>
      <c r="CA59" s="169">
        <v>1</v>
      </c>
      <c r="CB59" s="169">
        <v>1</v>
      </c>
      <c r="CZ59" s="140">
        <v>3.7679999999999998E-2</v>
      </c>
    </row>
    <row r="60" spans="1:104">
      <c r="A60" s="170"/>
      <c r="B60" s="171" t="s">
        <v>76</v>
      </c>
      <c r="C60" s="172" t="str">
        <f>CONCATENATE(B58," ",C58)</f>
        <v>64 Výplně otvorů</v>
      </c>
      <c r="D60" s="173"/>
      <c r="E60" s="174"/>
      <c r="F60" s="175"/>
      <c r="G60" s="176">
        <f>SUM(G58:G59)</f>
        <v>0</v>
      </c>
      <c r="O60" s="162">
        <v>4</v>
      </c>
      <c r="BA60" s="177">
        <f>SUM(BA58:BA59)</f>
        <v>0</v>
      </c>
      <c r="BB60" s="177">
        <f>SUM(BB58:BB59)</f>
        <v>0</v>
      </c>
      <c r="BC60" s="177">
        <f>SUM(BC58:BC59)</f>
        <v>0</v>
      </c>
      <c r="BD60" s="177">
        <f>SUM(BD58:BD59)</f>
        <v>0</v>
      </c>
      <c r="BE60" s="177">
        <f>SUM(BE58:BE59)</f>
        <v>0</v>
      </c>
    </row>
    <row r="61" spans="1:104">
      <c r="A61" s="155" t="s">
        <v>72</v>
      </c>
      <c r="B61" s="156" t="s">
        <v>178</v>
      </c>
      <c r="C61" s="157" t="s">
        <v>179</v>
      </c>
      <c r="D61" s="158"/>
      <c r="E61" s="159"/>
      <c r="F61" s="159"/>
      <c r="G61" s="160"/>
      <c r="H61" s="161"/>
      <c r="I61" s="161"/>
      <c r="O61" s="162">
        <v>1</v>
      </c>
    </row>
    <row r="62" spans="1:104" ht="22.5">
      <c r="A62" s="163">
        <v>39</v>
      </c>
      <c r="B62" s="164" t="s">
        <v>180</v>
      </c>
      <c r="C62" s="165" t="s">
        <v>181</v>
      </c>
      <c r="D62" s="166" t="s">
        <v>126</v>
      </c>
      <c r="E62" s="167">
        <v>1</v>
      </c>
      <c r="F62" s="167">
        <v>0</v>
      </c>
      <c r="G62" s="168">
        <f t="shared" ref="G62:G67" si="18">E62*F62</f>
        <v>0</v>
      </c>
      <c r="O62" s="162">
        <v>2</v>
      </c>
      <c r="AA62" s="140">
        <v>1</v>
      </c>
      <c r="AB62" s="140">
        <v>1</v>
      </c>
      <c r="AC62" s="140">
        <v>1</v>
      </c>
      <c r="AZ62" s="140">
        <v>1</v>
      </c>
      <c r="BA62" s="140">
        <f t="shared" ref="BA62:BA67" si="19">IF(AZ62=1,G62,0)</f>
        <v>0</v>
      </c>
      <c r="BB62" s="140">
        <f t="shared" ref="BB62:BB67" si="20">IF(AZ62=2,G62,0)</f>
        <v>0</v>
      </c>
      <c r="BC62" s="140">
        <f t="shared" ref="BC62:BC67" si="21">IF(AZ62=3,G62,0)</f>
        <v>0</v>
      </c>
      <c r="BD62" s="140">
        <f t="shared" ref="BD62:BD67" si="22">IF(AZ62=4,G62,0)</f>
        <v>0</v>
      </c>
      <c r="BE62" s="140">
        <f t="shared" ref="BE62:BE67" si="23">IF(AZ62=5,G62,0)</f>
        <v>0</v>
      </c>
      <c r="CA62" s="169">
        <v>1</v>
      </c>
      <c r="CB62" s="169">
        <v>1</v>
      </c>
      <c r="CZ62" s="140">
        <v>1.3125</v>
      </c>
    </row>
    <row r="63" spans="1:104" ht="22.5">
      <c r="A63" s="163">
        <v>40</v>
      </c>
      <c r="B63" s="164" t="s">
        <v>182</v>
      </c>
      <c r="C63" s="165" t="s">
        <v>183</v>
      </c>
      <c r="D63" s="166" t="s">
        <v>131</v>
      </c>
      <c r="E63" s="167">
        <v>11.5</v>
      </c>
      <c r="F63" s="167">
        <v>0</v>
      </c>
      <c r="G63" s="168">
        <f t="shared" si="18"/>
        <v>0</v>
      </c>
      <c r="O63" s="162">
        <v>2</v>
      </c>
      <c r="AA63" s="140">
        <v>1</v>
      </c>
      <c r="AB63" s="140">
        <v>1</v>
      </c>
      <c r="AC63" s="140">
        <v>1</v>
      </c>
      <c r="AZ63" s="140">
        <v>1</v>
      </c>
      <c r="BA63" s="140">
        <f t="shared" si="19"/>
        <v>0</v>
      </c>
      <c r="BB63" s="140">
        <f t="shared" si="20"/>
        <v>0</v>
      </c>
      <c r="BC63" s="140">
        <f t="shared" si="21"/>
        <v>0</v>
      </c>
      <c r="BD63" s="140">
        <f t="shared" si="22"/>
        <v>0</v>
      </c>
      <c r="BE63" s="140">
        <f t="shared" si="23"/>
        <v>0</v>
      </c>
      <c r="CA63" s="169">
        <v>1</v>
      </c>
      <c r="CB63" s="169">
        <v>1</v>
      </c>
      <c r="CZ63" s="140">
        <v>3.2699999999999999E-3</v>
      </c>
    </row>
    <row r="64" spans="1:104" ht="22.5">
      <c r="A64" s="163">
        <v>41</v>
      </c>
      <c r="B64" s="164" t="s">
        <v>184</v>
      </c>
      <c r="C64" s="165" t="s">
        <v>185</v>
      </c>
      <c r="D64" s="166" t="s">
        <v>126</v>
      </c>
      <c r="E64" s="167">
        <v>1</v>
      </c>
      <c r="F64" s="167">
        <v>0</v>
      </c>
      <c r="G64" s="168">
        <f t="shared" si="18"/>
        <v>0</v>
      </c>
      <c r="O64" s="162">
        <v>2</v>
      </c>
      <c r="AA64" s="140">
        <v>1</v>
      </c>
      <c r="AB64" s="140">
        <v>1</v>
      </c>
      <c r="AC64" s="140">
        <v>1</v>
      </c>
      <c r="AZ64" s="140">
        <v>1</v>
      </c>
      <c r="BA64" s="140">
        <f t="shared" si="19"/>
        <v>0</v>
      </c>
      <c r="BB64" s="140">
        <f t="shared" si="20"/>
        <v>0</v>
      </c>
      <c r="BC64" s="140">
        <f t="shared" si="21"/>
        <v>0</v>
      </c>
      <c r="BD64" s="140">
        <f t="shared" si="22"/>
        <v>0</v>
      </c>
      <c r="BE64" s="140">
        <f t="shared" si="23"/>
        <v>0</v>
      </c>
      <c r="CA64" s="169">
        <v>1</v>
      </c>
      <c r="CB64" s="169">
        <v>1</v>
      </c>
      <c r="CZ64" s="140">
        <v>0</v>
      </c>
    </row>
    <row r="65" spans="1:104" ht="22.5">
      <c r="A65" s="163">
        <v>42</v>
      </c>
      <c r="B65" s="164" t="s">
        <v>186</v>
      </c>
      <c r="C65" s="165" t="s">
        <v>187</v>
      </c>
      <c r="D65" s="166" t="s">
        <v>126</v>
      </c>
      <c r="E65" s="167">
        <v>1</v>
      </c>
      <c r="F65" s="167">
        <v>0</v>
      </c>
      <c r="G65" s="168">
        <f t="shared" si="18"/>
        <v>0</v>
      </c>
      <c r="O65" s="162">
        <v>2</v>
      </c>
      <c r="AA65" s="140">
        <v>1</v>
      </c>
      <c r="AB65" s="140">
        <v>1</v>
      </c>
      <c r="AC65" s="140">
        <v>1</v>
      </c>
      <c r="AZ65" s="140">
        <v>1</v>
      </c>
      <c r="BA65" s="140">
        <f t="shared" si="19"/>
        <v>0</v>
      </c>
      <c r="BB65" s="140">
        <f t="shared" si="20"/>
        <v>0</v>
      </c>
      <c r="BC65" s="140">
        <f t="shared" si="21"/>
        <v>0</v>
      </c>
      <c r="BD65" s="140">
        <f t="shared" si="22"/>
        <v>0</v>
      </c>
      <c r="BE65" s="140">
        <f t="shared" si="23"/>
        <v>0</v>
      </c>
      <c r="CA65" s="169">
        <v>1</v>
      </c>
      <c r="CB65" s="169">
        <v>1</v>
      </c>
      <c r="CZ65" s="140">
        <v>1.7099999999999999E-3</v>
      </c>
    </row>
    <row r="66" spans="1:104" ht="22.5">
      <c r="A66" s="163">
        <v>43</v>
      </c>
      <c r="B66" s="164" t="s">
        <v>188</v>
      </c>
      <c r="C66" s="165" t="s">
        <v>189</v>
      </c>
      <c r="D66" s="166" t="s">
        <v>126</v>
      </c>
      <c r="E66" s="167">
        <v>2</v>
      </c>
      <c r="F66" s="167">
        <v>0</v>
      </c>
      <c r="G66" s="168">
        <f t="shared" si="18"/>
        <v>0</v>
      </c>
      <c r="O66" s="162">
        <v>2</v>
      </c>
      <c r="AA66" s="140">
        <v>1</v>
      </c>
      <c r="AB66" s="140">
        <v>1</v>
      </c>
      <c r="AC66" s="140">
        <v>1</v>
      </c>
      <c r="AZ66" s="140">
        <v>1</v>
      </c>
      <c r="BA66" s="140">
        <f t="shared" si="19"/>
        <v>0</v>
      </c>
      <c r="BB66" s="140">
        <f t="shared" si="20"/>
        <v>0</v>
      </c>
      <c r="BC66" s="140">
        <f t="shared" si="21"/>
        <v>0</v>
      </c>
      <c r="BD66" s="140">
        <f t="shared" si="22"/>
        <v>0</v>
      </c>
      <c r="BE66" s="140">
        <f t="shared" si="23"/>
        <v>0</v>
      </c>
      <c r="CA66" s="169">
        <v>1</v>
      </c>
      <c r="CB66" s="169">
        <v>1</v>
      </c>
      <c r="CZ66" s="140">
        <v>2.9291700000000001</v>
      </c>
    </row>
    <row r="67" spans="1:104" ht="22.5">
      <c r="A67" s="163">
        <v>44</v>
      </c>
      <c r="B67" s="164" t="s">
        <v>190</v>
      </c>
      <c r="C67" s="165" t="s">
        <v>191</v>
      </c>
      <c r="D67" s="166" t="s">
        <v>126</v>
      </c>
      <c r="E67" s="167">
        <v>2</v>
      </c>
      <c r="F67" s="167">
        <v>0</v>
      </c>
      <c r="G67" s="168">
        <f t="shared" si="18"/>
        <v>0</v>
      </c>
      <c r="O67" s="162">
        <v>2</v>
      </c>
      <c r="AA67" s="140">
        <v>1</v>
      </c>
      <c r="AB67" s="140">
        <v>1</v>
      </c>
      <c r="AC67" s="140">
        <v>1</v>
      </c>
      <c r="AZ67" s="140">
        <v>1</v>
      </c>
      <c r="BA67" s="140">
        <f t="shared" si="19"/>
        <v>0</v>
      </c>
      <c r="BB67" s="140">
        <f t="shared" si="20"/>
        <v>0</v>
      </c>
      <c r="BC67" s="140">
        <f t="shared" si="21"/>
        <v>0</v>
      </c>
      <c r="BD67" s="140">
        <f t="shared" si="22"/>
        <v>0</v>
      </c>
      <c r="BE67" s="140">
        <f t="shared" si="23"/>
        <v>0</v>
      </c>
      <c r="CA67" s="169">
        <v>1</v>
      </c>
      <c r="CB67" s="169">
        <v>1</v>
      </c>
      <c r="CZ67" s="140">
        <v>0.11935999999999999</v>
      </c>
    </row>
    <row r="68" spans="1:104">
      <c r="A68" s="170"/>
      <c r="B68" s="171" t="s">
        <v>76</v>
      </c>
      <c r="C68" s="172" t="str">
        <f>CONCATENATE(B61," ",C61)</f>
        <v>8 Trubní vedení</v>
      </c>
      <c r="D68" s="173"/>
      <c r="E68" s="174"/>
      <c r="F68" s="175"/>
      <c r="G68" s="176">
        <f>SUM(G61:G67)</f>
        <v>0</v>
      </c>
      <c r="O68" s="162">
        <v>4</v>
      </c>
      <c r="BA68" s="177">
        <f>SUM(BA61:BA67)</f>
        <v>0</v>
      </c>
      <c r="BB68" s="177">
        <f>SUM(BB61:BB67)</f>
        <v>0</v>
      </c>
      <c r="BC68" s="177">
        <f>SUM(BC61:BC67)</f>
        <v>0</v>
      </c>
      <c r="BD68" s="177">
        <f>SUM(BD61:BD67)</f>
        <v>0</v>
      </c>
      <c r="BE68" s="177">
        <f>SUM(BE61:BE67)</f>
        <v>0</v>
      </c>
    </row>
    <row r="69" spans="1:104">
      <c r="A69" s="155" t="s">
        <v>72</v>
      </c>
      <c r="B69" s="156" t="s">
        <v>192</v>
      </c>
      <c r="C69" s="157" t="s">
        <v>193</v>
      </c>
      <c r="D69" s="158"/>
      <c r="E69" s="159"/>
      <c r="F69" s="159"/>
      <c r="G69" s="160"/>
      <c r="H69" s="161"/>
      <c r="I69" s="161"/>
      <c r="O69" s="162">
        <v>1</v>
      </c>
    </row>
    <row r="70" spans="1:104" ht="22.5">
      <c r="A70" s="163">
        <v>45</v>
      </c>
      <c r="B70" s="164" t="s">
        <v>194</v>
      </c>
      <c r="C70" s="165" t="s">
        <v>195</v>
      </c>
      <c r="D70" s="166" t="s">
        <v>131</v>
      </c>
      <c r="E70" s="167">
        <v>87.772999999999996</v>
      </c>
      <c r="F70" s="167">
        <v>0</v>
      </c>
      <c r="G70" s="168">
        <f>E70*F70</f>
        <v>0</v>
      </c>
      <c r="O70" s="162">
        <v>2</v>
      </c>
      <c r="AA70" s="140">
        <v>1</v>
      </c>
      <c r="AB70" s="140">
        <v>1</v>
      </c>
      <c r="AC70" s="140">
        <v>1</v>
      </c>
      <c r="AZ70" s="140">
        <v>1</v>
      </c>
      <c r="BA70" s="140">
        <f>IF(AZ70=1,G70,0)</f>
        <v>0</v>
      </c>
      <c r="BB70" s="140">
        <f>IF(AZ70=2,G70,0)</f>
        <v>0</v>
      </c>
      <c r="BC70" s="140">
        <f>IF(AZ70=3,G70,0)</f>
        <v>0</v>
      </c>
      <c r="BD70" s="140">
        <f>IF(AZ70=4,G70,0)</f>
        <v>0</v>
      </c>
      <c r="BE70" s="140">
        <f>IF(AZ70=5,G70,0)</f>
        <v>0</v>
      </c>
      <c r="CA70" s="169">
        <v>1</v>
      </c>
      <c r="CB70" s="169">
        <v>1</v>
      </c>
      <c r="CZ70" s="140">
        <v>0.13209000000000001</v>
      </c>
    </row>
    <row r="71" spans="1:104">
      <c r="A71" s="170"/>
      <c r="B71" s="171" t="s">
        <v>76</v>
      </c>
      <c r="C71" s="172" t="str">
        <f>CONCATENATE(B69," ",C69)</f>
        <v>91 Doplňující práce na komunikaci</v>
      </c>
      <c r="D71" s="173"/>
      <c r="E71" s="174"/>
      <c r="F71" s="175"/>
      <c r="G71" s="176">
        <f>SUM(G69:G70)</f>
        <v>0</v>
      </c>
      <c r="O71" s="162">
        <v>4</v>
      </c>
      <c r="BA71" s="177">
        <f>SUM(BA69:BA70)</f>
        <v>0</v>
      </c>
      <c r="BB71" s="177">
        <f>SUM(BB69:BB70)</f>
        <v>0</v>
      </c>
      <c r="BC71" s="177">
        <f>SUM(BC69:BC70)</f>
        <v>0</v>
      </c>
      <c r="BD71" s="177">
        <f>SUM(BD69:BD70)</f>
        <v>0</v>
      </c>
      <c r="BE71" s="177">
        <f>SUM(BE69:BE70)</f>
        <v>0</v>
      </c>
    </row>
    <row r="72" spans="1:104">
      <c r="A72" s="155" t="s">
        <v>72</v>
      </c>
      <c r="B72" s="156" t="s">
        <v>196</v>
      </c>
      <c r="C72" s="157" t="s">
        <v>197</v>
      </c>
      <c r="D72" s="158"/>
      <c r="E72" s="159"/>
      <c r="F72" s="159"/>
      <c r="G72" s="160"/>
      <c r="H72" s="161"/>
      <c r="I72" s="161"/>
      <c r="O72" s="162">
        <v>1</v>
      </c>
    </row>
    <row r="73" spans="1:104">
      <c r="A73" s="163">
        <v>46</v>
      </c>
      <c r="B73" s="164" t="s">
        <v>198</v>
      </c>
      <c r="C73" s="165" t="s">
        <v>199</v>
      </c>
      <c r="D73" s="166" t="s">
        <v>85</v>
      </c>
      <c r="E73" s="167">
        <v>36.887999999999998</v>
      </c>
      <c r="F73" s="167">
        <v>0</v>
      </c>
      <c r="G73" s="168">
        <f>E73*F73</f>
        <v>0</v>
      </c>
      <c r="O73" s="162">
        <v>2</v>
      </c>
      <c r="AA73" s="140">
        <v>1</v>
      </c>
      <c r="AB73" s="140">
        <v>1</v>
      </c>
      <c r="AC73" s="140">
        <v>1</v>
      </c>
      <c r="AZ73" s="140">
        <v>1</v>
      </c>
      <c r="BA73" s="140">
        <f>IF(AZ73=1,G73,0)</f>
        <v>0</v>
      </c>
      <c r="BB73" s="140">
        <f>IF(AZ73=2,G73,0)</f>
        <v>0</v>
      </c>
      <c r="BC73" s="140">
        <f>IF(AZ73=3,G73,0)</f>
        <v>0</v>
      </c>
      <c r="BD73" s="140">
        <f>IF(AZ73=4,G73,0)</f>
        <v>0</v>
      </c>
      <c r="BE73" s="140">
        <f>IF(AZ73=5,G73,0)</f>
        <v>0</v>
      </c>
      <c r="CA73" s="169">
        <v>1</v>
      </c>
      <c r="CB73" s="169">
        <v>1</v>
      </c>
      <c r="CZ73" s="140">
        <v>3.4590000000000003E-2</v>
      </c>
    </row>
    <row r="74" spans="1:104">
      <c r="A74" s="170"/>
      <c r="B74" s="171" t="s">
        <v>76</v>
      </c>
      <c r="C74" s="172" t="str">
        <f>CONCATENATE(B72," ",C72)</f>
        <v>94 Lešení a stavební výtahy</v>
      </c>
      <c r="D74" s="173"/>
      <c r="E74" s="174"/>
      <c r="F74" s="175"/>
      <c r="G74" s="176">
        <f>SUM(G72:G73)</f>
        <v>0</v>
      </c>
      <c r="O74" s="162">
        <v>4</v>
      </c>
      <c r="BA74" s="177">
        <f>SUM(BA72:BA73)</f>
        <v>0</v>
      </c>
      <c r="BB74" s="177">
        <f>SUM(BB72:BB73)</f>
        <v>0</v>
      </c>
      <c r="BC74" s="177">
        <f>SUM(BC72:BC73)</f>
        <v>0</v>
      </c>
      <c r="BD74" s="177">
        <f>SUM(BD72:BD73)</f>
        <v>0</v>
      </c>
      <c r="BE74" s="177">
        <f>SUM(BE72:BE73)</f>
        <v>0</v>
      </c>
    </row>
    <row r="75" spans="1:104">
      <c r="A75" s="155" t="s">
        <v>72</v>
      </c>
      <c r="B75" s="156" t="s">
        <v>200</v>
      </c>
      <c r="C75" s="157" t="s">
        <v>201</v>
      </c>
      <c r="D75" s="158"/>
      <c r="E75" s="159"/>
      <c r="F75" s="159"/>
      <c r="G75" s="160"/>
      <c r="H75" s="161"/>
      <c r="I75" s="161"/>
      <c r="O75" s="162">
        <v>1</v>
      </c>
    </row>
    <row r="76" spans="1:104">
      <c r="A76" s="163">
        <v>47</v>
      </c>
      <c r="B76" s="164" t="s">
        <v>202</v>
      </c>
      <c r="C76" s="165" t="s">
        <v>203</v>
      </c>
      <c r="D76" s="166" t="s">
        <v>90</v>
      </c>
      <c r="E76" s="167">
        <v>7.9095000000000004</v>
      </c>
      <c r="F76" s="167">
        <v>0</v>
      </c>
      <c r="G76" s="168">
        <f t="shared" ref="G76:G81" si="24">E76*F76</f>
        <v>0</v>
      </c>
      <c r="O76" s="162">
        <v>2</v>
      </c>
      <c r="AA76" s="140">
        <v>1</v>
      </c>
      <c r="AB76" s="140">
        <v>1</v>
      </c>
      <c r="AC76" s="140">
        <v>1</v>
      </c>
      <c r="AZ76" s="140">
        <v>1</v>
      </c>
      <c r="BA76" s="140">
        <f t="shared" ref="BA76:BA81" si="25">IF(AZ76=1,G76,0)</f>
        <v>0</v>
      </c>
      <c r="BB76" s="140">
        <f t="shared" ref="BB76:BB81" si="26">IF(AZ76=2,G76,0)</f>
        <v>0</v>
      </c>
      <c r="BC76" s="140">
        <f t="shared" ref="BC76:BC81" si="27">IF(AZ76=3,G76,0)</f>
        <v>0</v>
      </c>
      <c r="BD76" s="140">
        <f t="shared" ref="BD76:BD81" si="28">IF(AZ76=4,G76,0)</f>
        <v>0</v>
      </c>
      <c r="BE76" s="140">
        <f t="shared" ref="BE76:BE81" si="29">IF(AZ76=5,G76,0)</f>
        <v>0</v>
      </c>
      <c r="CA76" s="169">
        <v>1</v>
      </c>
      <c r="CB76" s="169">
        <v>1</v>
      </c>
      <c r="CZ76" s="140">
        <v>0</v>
      </c>
    </row>
    <row r="77" spans="1:104">
      <c r="A77" s="163">
        <v>48</v>
      </c>
      <c r="B77" s="164" t="s">
        <v>204</v>
      </c>
      <c r="C77" s="165" t="s">
        <v>205</v>
      </c>
      <c r="D77" s="166" t="s">
        <v>90</v>
      </c>
      <c r="E77" s="167">
        <v>5.2729999999999997</v>
      </c>
      <c r="F77" s="167">
        <v>0</v>
      </c>
      <c r="G77" s="168">
        <f t="shared" si="24"/>
        <v>0</v>
      </c>
      <c r="O77" s="162">
        <v>2</v>
      </c>
      <c r="AA77" s="140">
        <v>1</v>
      </c>
      <c r="AB77" s="140">
        <v>1</v>
      </c>
      <c r="AC77" s="140">
        <v>1</v>
      </c>
      <c r="AZ77" s="140">
        <v>1</v>
      </c>
      <c r="BA77" s="140">
        <f t="shared" si="25"/>
        <v>0</v>
      </c>
      <c r="BB77" s="140">
        <f t="shared" si="26"/>
        <v>0</v>
      </c>
      <c r="BC77" s="140">
        <f t="shared" si="27"/>
        <v>0</v>
      </c>
      <c r="BD77" s="140">
        <f t="shared" si="28"/>
        <v>0</v>
      </c>
      <c r="BE77" s="140">
        <f t="shared" si="29"/>
        <v>0</v>
      </c>
      <c r="CA77" s="169">
        <v>1</v>
      </c>
      <c r="CB77" s="169">
        <v>1</v>
      </c>
      <c r="CZ77" s="140">
        <v>0</v>
      </c>
    </row>
    <row r="78" spans="1:104" ht="22.5">
      <c r="A78" s="163">
        <v>49</v>
      </c>
      <c r="B78" s="164" t="s">
        <v>206</v>
      </c>
      <c r="C78" s="165" t="s">
        <v>207</v>
      </c>
      <c r="D78" s="166" t="s">
        <v>90</v>
      </c>
      <c r="E78" s="167">
        <v>6</v>
      </c>
      <c r="F78" s="167">
        <v>0</v>
      </c>
      <c r="G78" s="168">
        <f t="shared" si="24"/>
        <v>0</v>
      </c>
      <c r="O78" s="162">
        <v>2</v>
      </c>
      <c r="AA78" s="140">
        <v>1</v>
      </c>
      <c r="AB78" s="140">
        <v>1</v>
      </c>
      <c r="AC78" s="140">
        <v>1</v>
      </c>
      <c r="AZ78" s="140">
        <v>1</v>
      </c>
      <c r="BA78" s="140">
        <f t="shared" si="25"/>
        <v>0</v>
      </c>
      <c r="BB78" s="140">
        <f t="shared" si="26"/>
        <v>0</v>
      </c>
      <c r="BC78" s="140">
        <f t="shared" si="27"/>
        <v>0</v>
      </c>
      <c r="BD78" s="140">
        <f t="shared" si="28"/>
        <v>0</v>
      </c>
      <c r="BE78" s="140">
        <f t="shared" si="29"/>
        <v>0</v>
      </c>
      <c r="CA78" s="169">
        <v>1</v>
      </c>
      <c r="CB78" s="169">
        <v>1</v>
      </c>
      <c r="CZ78" s="140">
        <v>0</v>
      </c>
    </row>
    <row r="79" spans="1:104">
      <c r="A79" s="163">
        <v>50</v>
      </c>
      <c r="B79" s="164" t="s">
        <v>208</v>
      </c>
      <c r="C79" s="165" t="s">
        <v>209</v>
      </c>
      <c r="D79" s="166" t="s">
        <v>131</v>
      </c>
      <c r="E79" s="167">
        <v>26.364999999999998</v>
      </c>
      <c r="F79" s="167">
        <v>0</v>
      </c>
      <c r="G79" s="168">
        <f t="shared" si="24"/>
        <v>0</v>
      </c>
      <c r="O79" s="162">
        <v>2</v>
      </c>
      <c r="AA79" s="140">
        <v>1</v>
      </c>
      <c r="AB79" s="140">
        <v>1</v>
      </c>
      <c r="AC79" s="140">
        <v>1</v>
      </c>
      <c r="AZ79" s="140">
        <v>1</v>
      </c>
      <c r="BA79" s="140">
        <f t="shared" si="25"/>
        <v>0</v>
      </c>
      <c r="BB79" s="140">
        <f t="shared" si="26"/>
        <v>0</v>
      </c>
      <c r="BC79" s="140">
        <f t="shared" si="27"/>
        <v>0</v>
      </c>
      <c r="BD79" s="140">
        <f t="shared" si="28"/>
        <v>0</v>
      </c>
      <c r="BE79" s="140">
        <f t="shared" si="29"/>
        <v>0</v>
      </c>
      <c r="CA79" s="169">
        <v>1</v>
      </c>
      <c r="CB79" s="169">
        <v>1</v>
      </c>
      <c r="CZ79" s="140">
        <v>0</v>
      </c>
    </row>
    <row r="80" spans="1:104">
      <c r="A80" s="163">
        <v>51</v>
      </c>
      <c r="B80" s="164" t="s">
        <v>210</v>
      </c>
      <c r="C80" s="165" t="s">
        <v>211</v>
      </c>
      <c r="D80" s="166" t="s">
        <v>126</v>
      </c>
      <c r="E80" s="167">
        <v>8</v>
      </c>
      <c r="F80" s="167">
        <v>0</v>
      </c>
      <c r="G80" s="168">
        <f t="shared" si="24"/>
        <v>0</v>
      </c>
      <c r="O80" s="162">
        <v>2</v>
      </c>
      <c r="AA80" s="140">
        <v>1</v>
      </c>
      <c r="AB80" s="140">
        <v>1</v>
      </c>
      <c r="AC80" s="140">
        <v>1</v>
      </c>
      <c r="AZ80" s="140">
        <v>1</v>
      </c>
      <c r="BA80" s="140">
        <f t="shared" si="25"/>
        <v>0</v>
      </c>
      <c r="BB80" s="140">
        <f t="shared" si="26"/>
        <v>0</v>
      </c>
      <c r="BC80" s="140">
        <f t="shared" si="27"/>
        <v>0</v>
      </c>
      <c r="BD80" s="140">
        <f t="shared" si="28"/>
        <v>0</v>
      </c>
      <c r="BE80" s="140">
        <f t="shared" si="29"/>
        <v>0</v>
      </c>
      <c r="CA80" s="169">
        <v>1</v>
      </c>
      <c r="CB80" s="169">
        <v>1</v>
      </c>
      <c r="CZ80" s="140">
        <v>0</v>
      </c>
    </row>
    <row r="81" spans="1:104">
      <c r="A81" s="163">
        <v>52</v>
      </c>
      <c r="B81" s="164" t="s">
        <v>212</v>
      </c>
      <c r="C81" s="165" t="s">
        <v>213</v>
      </c>
      <c r="D81" s="166" t="s">
        <v>85</v>
      </c>
      <c r="E81" s="167">
        <v>15.435</v>
      </c>
      <c r="F81" s="167">
        <v>0</v>
      </c>
      <c r="G81" s="168">
        <f t="shared" si="24"/>
        <v>0</v>
      </c>
      <c r="O81" s="162">
        <v>2</v>
      </c>
      <c r="AA81" s="140">
        <v>1</v>
      </c>
      <c r="AB81" s="140">
        <v>1</v>
      </c>
      <c r="AC81" s="140">
        <v>1</v>
      </c>
      <c r="AZ81" s="140">
        <v>1</v>
      </c>
      <c r="BA81" s="140">
        <f t="shared" si="25"/>
        <v>0</v>
      </c>
      <c r="BB81" s="140">
        <f t="shared" si="26"/>
        <v>0</v>
      </c>
      <c r="BC81" s="140">
        <f t="shared" si="27"/>
        <v>0</v>
      </c>
      <c r="BD81" s="140">
        <f t="shared" si="28"/>
        <v>0</v>
      </c>
      <c r="BE81" s="140">
        <f t="shared" si="29"/>
        <v>0</v>
      </c>
      <c r="CA81" s="169">
        <v>1</v>
      </c>
      <c r="CB81" s="169">
        <v>1</v>
      </c>
      <c r="CZ81" s="140">
        <v>1E-3</v>
      </c>
    </row>
    <row r="82" spans="1:104">
      <c r="A82" s="170"/>
      <c r="B82" s="171" t="s">
        <v>76</v>
      </c>
      <c r="C82" s="172" t="str">
        <f>CONCATENATE(B75," ",C75)</f>
        <v>96 Bourání konstrukcí</v>
      </c>
      <c r="D82" s="173"/>
      <c r="E82" s="174"/>
      <c r="F82" s="175"/>
      <c r="G82" s="176">
        <f>SUM(G75:G81)</f>
        <v>0</v>
      </c>
      <c r="O82" s="162">
        <v>4</v>
      </c>
      <c r="BA82" s="177">
        <f>SUM(BA75:BA81)</f>
        <v>0</v>
      </c>
      <c r="BB82" s="177">
        <f>SUM(BB75:BB81)</f>
        <v>0</v>
      </c>
      <c r="BC82" s="177">
        <f>SUM(BC75:BC81)</f>
        <v>0</v>
      </c>
      <c r="BD82" s="177">
        <f>SUM(BD75:BD81)</f>
        <v>0</v>
      </c>
      <c r="BE82" s="177">
        <f>SUM(BE75:BE81)</f>
        <v>0</v>
      </c>
    </row>
    <row r="83" spans="1:104">
      <c r="A83" s="155" t="s">
        <v>72</v>
      </c>
      <c r="B83" s="156" t="s">
        <v>214</v>
      </c>
      <c r="C83" s="157" t="s">
        <v>215</v>
      </c>
      <c r="D83" s="158"/>
      <c r="E83" s="159"/>
      <c r="F83" s="159"/>
      <c r="G83" s="160"/>
      <c r="H83" s="161"/>
      <c r="I83" s="161"/>
      <c r="O83" s="162">
        <v>1</v>
      </c>
    </row>
    <row r="84" spans="1:104">
      <c r="A84" s="163">
        <v>53</v>
      </c>
      <c r="B84" s="164" t="s">
        <v>216</v>
      </c>
      <c r="C84" s="165" t="s">
        <v>217</v>
      </c>
      <c r="D84" s="166" t="s">
        <v>85</v>
      </c>
      <c r="E84" s="167">
        <v>37.18</v>
      </c>
      <c r="F84" s="167">
        <v>0</v>
      </c>
      <c r="G84" s="168">
        <f t="shared" ref="G84:G90" si="30">E84*F84</f>
        <v>0</v>
      </c>
      <c r="O84" s="162">
        <v>2</v>
      </c>
      <c r="AA84" s="140">
        <v>1</v>
      </c>
      <c r="AB84" s="140">
        <v>1</v>
      </c>
      <c r="AC84" s="140">
        <v>1</v>
      </c>
      <c r="AZ84" s="140">
        <v>1</v>
      </c>
      <c r="BA84" s="140">
        <f t="shared" ref="BA84:BA90" si="31">IF(AZ84=1,G84,0)</f>
        <v>0</v>
      </c>
      <c r="BB84" s="140">
        <f t="shared" ref="BB84:BB90" si="32">IF(AZ84=2,G84,0)</f>
        <v>0</v>
      </c>
      <c r="BC84" s="140">
        <f t="shared" ref="BC84:BC90" si="33">IF(AZ84=3,G84,0)</f>
        <v>0</v>
      </c>
      <c r="BD84" s="140">
        <f t="shared" ref="BD84:BD90" si="34">IF(AZ84=4,G84,0)</f>
        <v>0</v>
      </c>
      <c r="BE84" s="140">
        <f t="shared" ref="BE84:BE90" si="35">IF(AZ84=5,G84,0)</f>
        <v>0</v>
      </c>
      <c r="CA84" s="169">
        <v>1</v>
      </c>
      <c r="CB84" s="169">
        <v>1</v>
      </c>
      <c r="CZ84" s="140">
        <v>0</v>
      </c>
    </row>
    <row r="85" spans="1:104">
      <c r="A85" s="163">
        <v>54</v>
      </c>
      <c r="B85" s="164" t="s">
        <v>218</v>
      </c>
      <c r="C85" s="165" t="s">
        <v>219</v>
      </c>
      <c r="D85" s="166" t="s">
        <v>85</v>
      </c>
      <c r="E85" s="167">
        <v>37.18</v>
      </c>
      <c r="F85" s="167">
        <v>0</v>
      </c>
      <c r="G85" s="168">
        <f t="shared" si="30"/>
        <v>0</v>
      </c>
      <c r="O85" s="162">
        <v>2</v>
      </c>
      <c r="AA85" s="140">
        <v>1</v>
      </c>
      <c r="AB85" s="140">
        <v>1</v>
      </c>
      <c r="AC85" s="140">
        <v>1</v>
      </c>
      <c r="AZ85" s="140">
        <v>1</v>
      </c>
      <c r="BA85" s="140">
        <f t="shared" si="31"/>
        <v>0</v>
      </c>
      <c r="BB85" s="140">
        <f t="shared" si="32"/>
        <v>0</v>
      </c>
      <c r="BC85" s="140">
        <f t="shared" si="33"/>
        <v>0</v>
      </c>
      <c r="BD85" s="140">
        <f t="shared" si="34"/>
        <v>0</v>
      </c>
      <c r="BE85" s="140">
        <f t="shared" si="35"/>
        <v>0</v>
      </c>
      <c r="CA85" s="169">
        <v>1</v>
      </c>
      <c r="CB85" s="169">
        <v>1</v>
      </c>
      <c r="CZ85" s="140">
        <v>0</v>
      </c>
    </row>
    <row r="86" spans="1:104">
      <c r="A86" s="163">
        <v>55</v>
      </c>
      <c r="B86" s="164" t="s">
        <v>220</v>
      </c>
      <c r="C86" s="165" t="s">
        <v>221</v>
      </c>
      <c r="D86" s="166" t="s">
        <v>113</v>
      </c>
      <c r="E86" s="167">
        <v>233.53219000000001</v>
      </c>
      <c r="F86" s="167">
        <v>0</v>
      </c>
      <c r="G86" s="168">
        <f t="shared" si="30"/>
        <v>0</v>
      </c>
      <c r="O86" s="162">
        <v>2</v>
      </c>
      <c r="AA86" s="140">
        <v>8</v>
      </c>
      <c r="AB86" s="140">
        <v>1</v>
      </c>
      <c r="AC86" s="140">
        <v>3</v>
      </c>
      <c r="AZ86" s="140">
        <v>1</v>
      </c>
      <c r="BA86" s="140">
        <f t="shared" si="31"/>
        <v>0</v>
      </c>
      <c r="BB86" s="140">
        <f t="shared" si="32"/>
        <v>0</v>
      </c>
      <c r="BC86" s="140">
        <f t="shared" si="33"/>
        <v>0</v>
      </c>
      <c r="BD86" s="140">
        <f t="shared" si="34"/>
        <v>0</v>
      </c>
      <c r="BE86" s="140">
        <f t="shared" si="35"/>
        <v>0</v>
      </c>
      <c r="CA86" s="169">
        <v>8</v>
      </c>
      <c r="CB86" s="169">
        <v>1</v>
      </c>
      <c r="CZ86" s="140">
        <v>0</v>
      </c>
    </row>
    <row r="87" spans="1:104">
      <c r="A87" s="163">
        <v>56</v>
      </c>
      <c r="B87" s="164" t="s">
        <v>222</v>
      </c>
      <c r="C87" s="165" t="s">
        <v>223</v>
      </c>
      <c r="D87" s="166" t="s">
        <v>113</v>
      </c>
      <c r="E87" s="167">
        <v>934.12876000000006</v>
      </c>
      <c r="F87" s="167">
        <v>0</v>
      </c>
      <c r="G87" s="168">
        <f t="shared" si="30"/>
        <v>0</v>
      </c>
      <c r="O87" s="162">
        <v>2</v>
      </c>
      <c r="AA87" s="140">
        <v>8</v>
      </c>
      <c r="AB87" s="140">
        <v>1</v>
      </c>
      <c r="AC87" s="140">
        <v>3</v>
      </c>
      <c r="AZ87" s="140">
        <v>1</v>
      </c>
      <c r="BA87" s="140">
        <f t="shared" si="31"/>
        <v>0</v>
      </c>
      <c r="BB87" s="140">
        <f t="shared" si="32"/>
        <v>0</v>
      </c>
      <c r="BC87" s="140">
        <f t="shared" si="33"/>
        <v>0</v>
      </c>
      <c r="BD87" s="140">
        <f t="shared" si="34"/>
        <v>0</v>
      </c>
      <c r="BE87" s="140">
        <f t="shared" si="35"/>
        <v>0</v>
      </c>
      <c r="CA87" s="169">
        <v>8</v>
      </c>
      <c r="CB87" s="169">
        <v>1</v>
      </c>
      <c r="CZ87" s="140">
        <v>0</v>
      </c>
    </row>
    <row r="88" spans="1:104">
      <c r="A88" s="163">
        <v>57</v>
      </c>
      <c r="B88" s="164" t="s">
        <v>224</v>
      </c>
      <c r="C88" s="165" t="s">
        <v>225</v>
      </c>
      <c r="D88" s="166" t="s">
        <v>113</v>
      </c>
      <c r="E88" s="167">
        <v>233.53219000000001</v>
      </c>
      <c r="F88" s="167">
        <v>0</v>
      </c>
      <c r="G88" s="168">
        <f t="shared" si="30"/>
        <v>0</v>
      </c>
      <c r="O88" s="162">
        <v>2</v>
      </c>
      <c r="AA88" s="140">
        <v>8</v>
      </c>
      <c r="AB88" s="140">
        <v>1</v>
      </c>
      <c r="AC88" s="140">
        <v>3</v>
      </c>
      <c r="AZ88" s="140">
        <v>1</v>
      </c>
      <c r="BA88" s="140">
        <f t="shared" si="31"/>
        <v>0</v>
      </c>
      <c r="BB88" s="140">
        <f t="shared" si="32"/>
        <v>0</v>
      </c>
      <c r="BC88" s="140">
        <f t="shared" si="33"/>
        <v>0</v>
      </c>
      <c r="BD88" s="140">
        <f t="shared" si="34"/>
        <v>0</v>
      </c>
      <c r="BE88" s="140">
        <f t="shared" si="35"/>
        <v>0</v>
      </c>
      <c r="CA88" s="169">
        <v>8</v>
      </c>
      <c r="CB88" s="169">
        <v>1</v>
      </c>
      <c r="CZ88" s="140">
        <v>0</v>
      </c>
    </row>
    <row r="89" spans="1:104">
      <c r="A89" s="163">
        <v>58</v>
      </c>
      <c r="B89" s="164" t="s">
        <v>226</v>
      </c>
      <c r="C89" s="165" t="s">
        <v>227</v>
      </c>
      <c r="D89" s="166" t="s">
        <v>113</v>
      </c>
      <c r="E89" s="167">
        <v>233.53219000000001</v>
      </c>
      <c r="F89" s="167">
        <v>0</v>
      </c>
      <c r="G89" s="168">
        <f t="shared" si="30"/>
        <v>0</v>
      </c>
      <c r="O89" s="162">
        <v>2</v>
      </c>
      <c r="AA89" s="140">
        <v>8</v>
      </c>
      <c r="AB89" s="140">
        <v>1</v>
      </c>
      <c r="AC89" s="140">
        <v>3</v>
      </c>
      <c r="AZ89" s="140">
        <v>1</v>
      </c>
      <c r="BA89" s="140">
        <f t="shared" si="31"/>
        <v>0</v>
      </c>
      <c r="BB89" s="140">
        <f t="shared" si="32"/>
        <v>0</v>
      </c>
      <c r="BC89" s="140">
        <f t="shared" si="33"/>
        <v>0</v>
      </c>
      <c r="BD89" s="140">
        <f t="shared" si="34"/>
        <v>0</v>
      </c>
      <c r="BE89" s="140">
        <f t="shared" si="35"/>
        <v>0</v>
      </c>
      <c r="CA89" s="169">
        <v>8</v>
      </c>
      <c r="CB89" s="169">
        <v>1</v>
      </c>
      <c r="CZ89" s="140">
        <v>0</v>
      </c>
    </row>
    <row r="90" spans="1:104">
      <c r="A90" s="163">
        <v>59</v>
      </c>
      <c r="B90" s="164" t="s">
        <v>228</v>
      </c>
      <c r="C90" s="165" t="s">
        <v>229</v>
      </c>
      <c r="D90" s="166" t="s">
        <v>113</v>
      </c>
      <c r="E90" s="167">
        <v>233.53219000000001</v>
      </c>
      <c r="F90" s="167">
        <v>0</v>
      </c>
      <c r="G90" s="168">
        <f t="shared" si="30"/>
        <v>0</v>
      </c>
      <c r="O90" s="162">
        <v>2</v>
      </c>
      <c r="AA90" s="140">
        <v>8</v>
      </c>
      <c r="AB90" s="140">
        <v>1</v>
      </c>
      <c r="AC90" s="140">
        <v>3</v>
      </c>
      <c r="AZ90" s="140">
        <v>1</v>
      </c>
      <c r="BA90" s="140">
        <f t="shared" si="31"/>
        <v>0</v>
      </c>
      <c r="BB90" s="140">
        <f t="shared" si="32"/>
        <v>0</v>
      </c>
      <c r="BC90" s="140">
        <f t="shared" si="33"/>
        <v>0</v>
      </c>
      <c r="BD90" s="140">
        <f t="shared" si="34"/>
        <v>0</v>
      </c>
      <c r="BE90" s="140">
        <f t="shared" si="35"/>
        <v>0</v>
      </c>
      <c r="CA90" s="169">
        <v>8</v>
      </c>
      <c r="CB90" s="169">
        <v>1</v>
      </c>
      <c r="CZ90" s="140">
        <v>0</v>
      </c>
    </row>
    <row r="91" spans="1:104">
      <c r="A91" s="170"/>
      <c r="B91" s="171" t="s">
        <v>76</v>
      </c>
      <c r="C91" s="172" t="str">
        <f>CONCATENATE(B83," ",C83)</f>
        <v>97 Prorážení otvorů</v>
      </c>
      <c r="D91" s="173"/>
      <c r="E91" s="174"/>
      <c r="F91" s="175"/>
      <c r="G91" s="176">
        <f>SUM(G83:G90)</f>
        <v>0</v>
      </c>
      <c r="O91" s="162">
        <v>4</v>
      </c>
      <c r="BA91" s="177">
        <f>SUM(BA83:BA90)</f>
        <v>0</v>
      </c>
      <c r="BB91" s="177">
        <f>SUM(BB83:BB90)</f>
        <v>0</v>
      </c>
      <c r="BC91" s="177">
        <f>SUM(BC83:BC90)</f>
        <v>0</v>
      </c>
      <c r="BD91" s="177">
        <f>SUM(BD83:BD90)</f>
        <v>0</v>
      </c>
      <c r="BE91" s="177">
        <f>SUM(BE83:BE90)</f>
        <v>0</v>
      </c>
    </row>
    <row r="92" spans="1:104">
      <c r="A92" s="155" t="s">
        <v>72</v>
      </c>
      <c r="B92" s="156" t="s">
        <v>230</v>
      </c>
      <c r="C92" s="157" t="s">
        <v>231</v>
      </c>
      <c r="D92" s="158"/>
      <c r="E92" s="159"/>
      <c r="F92" s="159"/>
      <c r="G92" s="160"/>
      <c r="H92" s="161"/>
      <c r="I92" s="161"/>
      <c r="O92" s="162">
        <v>1</v>
      </c>
    </row>
    <row r="93" spans="1:104">
      <c r="A93" s="163">
        <v>60</v>
      </c>
      <c r="B93" s="164" t="s">
        <v>232</v>
      </c>
      <c r="C93" s="165" t="s">
        <v>233</v>
      </c>
      <c r="D93" s="166" t="s">
        <v>113</v>
      </c>
      <c r="E93" s="167">
        <v>892.57959688200003</v>
      </c>
      <c r="F93" s="167">
        <v>0</v>
      </c>
      <c r="G93" s="168">
        <f>E93*F93</f>
        <v>0</v>
      </c>
      <c r="O93" s="162">
        <v>2</v>
      </c>
      <c r="AA93" s="140">
        <v>7</v>
      </c>
      <c r="AB93" s="140">
        <v>1</v>
      </c>
      <c r="AC93" s="140">
        <v>2</v>
      </c>
      <c r="AZ93" s="140">
        <v>1</v>
      </c>
      <c r="BA93" s="140">
        <f>IF(AZ93=1,G93,0)</f>
        <v>0</v>
      </c>
      <c r="BB93" s="140">
        <f>IF(AZ93=2,G93,0)</f>
        <v>0</v>
      </c>
      <c r="BC93" s="140">
        <f>IF(AZ93=3,G93,0)</f>
        <v>0</v>
      </c>
      <c r="BD93" s="140">
        <f>IF(AZ93=4,G93,0)</f>
        <v>0</v>
      </c>
      <c r="BE93" s="140">
        <f>IF(AZ93=5,G93,0)</f>
        <v>0</v>
      </c>
      <c r="CA93" s="169">
        <v>7</v>
      </c>
      <c r="CB93" s="169">
        <v>1</v>
      </c>
      <c r="CZ93" s="140">
        <v>0</v>
      </c>
    </row>
    <row r="94" spans="1:104">
      <c r="A94" s="170"/>
      <c r="B94" s="171" t="s">
        <v>76</v>
      </c>
      <c r="C94" s="172" t="str">
        <f>CONCATENATE(B92," ",C92)</f>
        <v>99 Staveništní přesun hmot</v>
      </c>
      <c r="D94" s="173"/>
      <c r="E94" s="174"/>
      <c r="F94" s="175"/>
      <c r="G94" s="176">
        <f>SUM(G92:G93)</f>
        <v>0</v>
      </c>
      <c r="O94" s="162">
        <v>4</v>
      </c>
      <c r="BA94" s="177">
        <f>SUM(BA92:BA93)</f>
        <v>0</v>
      </c>
      <c r="BB94" s="177">
        <f>SUM(BB92:BB93)</f>
        <v>0</v>
      </c>
      <c r="BC94" s="177">
        <f>SUM(BC92:BC93)</f>
        <v>0</v>
      </c>
      <c r="BD94" s="177">
        <f>SUM(BD92:BD93)</f>
        <v>0</v>
      </c>
      <c r="BE94" s="177">
        <f>SUM(BE92:BE93)</f>
        <v>0</v>
      </c>
    </row>
    <row r="95" spans="1:104">
      <c r="A95" s="155" t="s">
        <v>72</v>
      </c>
      <c r="B95" s="156" t="s">
        <v>234</v>
      </c>
      <c r="C95" s="157" t="s">
        <v>235</v>
      </c>
      <c r="D95" s="158"/>
      <c r="E95" s="159"/>
      <c r="F95" s="159"/>
      <c r="G95" s="160"/>
      <c r="H95" s="161"/>
      <c r="I95" s="161"/>
      <c r="O95" s="162">
        <v>1</v>
      </c>
    </row>
    <row r="96" spans="1:104" ht="22.5">
      <c r="A96" s="163">
        <v>61</v>
      </c>
      <c r="B96" s="164" t="s">
        <v>236</v>
      </c>
      <c r="C96" s="165" t="s">
        <v>237</v>
      </c>
      <c r="D96" s="166" t="s">
        <v>85</v>
      </c>
      <c r="E96" s="167">
        <v>65.467500000000001</v>
      </c>
      <c r="F96" s="167">
        <v>0</v>
      </c>
      <c r="G96" s="168">
        <f>E96*F96</f>
        <v>0</v>
      </c>
      <c r="O96" s="162">
        <v>2</v>
      </c>
      <c r="AA96" s="140">
        <v>1</v>
      </c>
      <c r="AB96" s="140">
        <v>7</v>
      </c>
      <c r="AC96" s="140">
        <v>7</v>
      </c>
      <c r="AZ96" s="140">
        <v>2</v>
      </c>
      <c r="BA96" s="140">
        <f>IF(AZ96=1,G96,0)</f>
        <v>0</v>
      </c>
      <c r="BB96" s="140">
        <f>IF(AZ96=2,G96,0)</f>
        <v>0</v>
      </c>
      <c r="BC96" s="140">
        <f>IF(AZ96=3,G96,0)</f>
        <v>0</v>
      </c>
      <c r="BD96" s="140">
        <f>IF(AZ96=4,G96,0)</f>
        <v>0</v>
      </c>
      <c r="BE96" s="140">
        <f>IF(AZ96=5,G96,0)</f>
        <v>0</v>
      </c>
      <c r="CA96" s="169">
        <v>1</v>
      </c>
      <c r="CB96" s="169">
        <v>7</v>
      </c>
      <c r="CZ96" s="140">
        <v>6.8000000000000005E-4</v>
      </c>
    </row>
    <row r="97" spans="1:104">
      <c r="A97" s="163">
        <v>62</v>
      </c>
      <c r="B97" s="164" t="s">
        <v>238</v>
      </c>
      <c r="C97" s="165" t="s">
        <v>239</v>
      </c>
      <c r="D97" s="166" t="s">
        <v>61</v>
      </c>
      <c r="E97" s="167"/>
      <c r="F97" s="167">
        <v>0</v>
      </c>
      <c r="G97" s="168">
        <f>E97*F97</f>
        <v>0</v>
      </c>
      <c r="O97" s="162">
        <v>2</v>
      </c>
      <c r="AA97" s="140">
        <v>7</v>
      </c>
      <c r="AB97" s="140">
        <v>1002</v>
      </c>
      <c r="AC97" s="140">
        <v>5</v>
      </c>
      <c r="AZ97" s="140">
        <v>2</v>
      </c>
      <c r="BA97" s="140">
        <f>IF(AZ97=1,G97,0)</f>
        <v>0</v>
      </c>
      <c r="BB97" s="140">
        <f>IF(AZ97=2,G97,0)</f>
        <v>0</v>
      </c>
      <c r="BC97" s="140">
        <f>IF(AZ97=3,G97,0)</f>
        <v>0</v>
      </c>
      <c r="BD97" s="140">
        <f>IF(AZ97=4,G97,0)</f>
        <v>0</v>
      </c>
      <c r="BE97" s="140">
        <f>IF(AZ97=5,G97,0)</f>
        <v>0</v>
      </c>
      <c r="CA97" s="169">
        <v>7</v>
      </c>
      <c r="CB97" s="169">
        <v>1002</v>
      </c>
      <c r="CZ97" s="140">
        <v>0</v>
      </c>
    </row>
    <row r="98" spans="1:104">
      <c r="A98" s="170"/>
      <c r="B98" s="171" t="s">
        <v>76</v>
      </c>
      <c r="C98" s="172" t="str">
        <f>CONCATENATE(B95," ",C95)</f>
        <v>711 Izolace proti vodě</v>
      </c>
      <c r="D98" s="173"/>
      <c r="E98" s="174"/>
      <c r="F98" s="175"/>
      <c r="G98" s="176">
        <f>SUM(G95:G97)</f>
        <v>0</v>
      </c>
      <c r="O98" s="162">
        <v>4</v>
      </c>
      <c r="BA98" s="177">
        <f>SUM(BA95:BA97)</f>
        <v>0</v>
      </c>
      <c r="BB98" s="177">
        <f>SUM(BB95:BB97)</f>
        <v>0</v>
      </c>
      <c r="BC98" s="177">
        <f>SUM(BC95:BC97)</f>
        <v>0</v>
      </c>
      <c r="BD98" s="177">
        <f>SUM(BD95:BD97)</f>
        <v>0</v>
      </c>
      <c r="BE98" s="177">
        <f>SUM(BE95:BE97)</f>
        <v>0</v>
      </c>
    </row>
    <row r="99" spans="1:104">
      <c r="A99" s="155" t="s">
        <v>72</v>
      </c>
      <c r="B99" s="156" t="s">
        <v>240</v>
      </c>
      <c r="C99" s="157" t="s">
        <v>241</v>
      </c>
      <c r="D99" s="158"/>
      <c r="E99" s="159"/>
      <c r="F99" s="159"/>
      <c r="G99" s="160"/>
      <c r="H99" s="161"/>
      <c r="I99" s="161"/>
      <c r="O99" s="162">
        <v>1</v>
      </c>
    </row>
    <row r="100" spans="1:104">
      <c r="A100" s="163">
        <v>63</v>
      </c>
      <c r="B100" s="164" t="s">
        <v>242</v>
      </c>
      <c r="C100" s="165" t="s">
        <v>243</v>
      </c>
      <c r="D100" s="166" t="s">
        <v>131</v>
      </c>
      <c r="E100" s="167">
        <v>7.7220000000000004</v>
      </c>
      <c r="F100" s="167">
        <v>0</v>
      </c>
      <c r="G100" s="168">
        <f>E100*F100</f>
        <v>0</v>
      </c>
      <c r="O100" s="162">
        <v>2</v>
      </c>
      <c r="AA100" s="140">
        <v>1</v>
      </c>
      <c r="AB100" s="140">
        <v>0</v>
      </c>
      <c r="AC100" s="140">
        <v>0</v>
      </c>
      <c r="AZ100" s="140">
        <v>2</v>
      </c>
      <c r="BA100" s="140">
        <f>IF(AZ100=1,G100,0)</f>
        <v>0</v>
      </c>
      <c r="BB100" s="140">
        <f>IF(AZ100=2,G100,0)</f>
        <v>0</v>
      </c>
      <c r="BC100" s="140">
        <f>IF(AZ100=3,G100,0)</f>
        <v>0</v>
      </c>
      <c r="BD100" s="140">
        <f>IF(AZ100=4,G100,0)</f>
        <v>0</v>
      </c>
      <c r="BE100" s="140">
        <f>IF(AZ100=5,G100,0)</f>
        <v>0</v>
      </c>
      <c r="CA100" s="169">
        <v>1</v>
      </c>
      <c r="CB100" s="169">
        <v>0</v>
      </c>
      <c r="CZ100" s="140">
        <v>2.6290000000000001E-2</v>
      </c>
    </row>
    <row r="101" spans="1:104">
      <c r="A101" s="163">
        <v>64</v>
      </c>
      <c r="B101" s="164" t="s">
        <v>244</v>
      </c>
      <c r="C101" s="165" t="s">
        <v>245</v>
      </c>
      <c r="D101" s="166" t="s">
        <v>61</v>
      </c>
      <c r="E101" s="167"/>
      <c r="F101" s="167">
        <v>0</v>
      </c>
      <c r="G101" s="168">
        <f>E101*F101</f>
        <v>0</v>
      </c>
      <c r="O101" s="162">
        <v>2</v>
      </c>
      <c r="AA101" s="140">
        <v>7</v>
      </c>
      <c r="AB101" s="140">
        <v>1002</v>
      </c>
      <c r="AC101" s="140">
        <v>5</v>
      </c>
      <c r="AZ101" s="140">
        <v>2</v>
      </c>
      <c r="BA101" s="140">
        <f>IF(AZ101=1,G101,0)</f>
        <v>0</v>
      </c>
      <c r="BB101" s="140">
        <f>IF(AZ101=2,G101,0)</f>
        <v>0</v>
      </c>
      <c r="BC101" s="140">
        <f>IF(AZ101=3,G101,0)</f>
        <v>0</v>
      </c>
      <c r="BD101" s="140">
        <f>IF(AZ101=4,G101,0)</f>
        <v>0</v>
      </c>
      <c r="BE101" s="140">
        <f>IF(AZ101=5,G101,0)</f>
        <v>0</v>
      </c>
      <c r="CA101" s="169">
        <v>7</v>
      </c>
      <c r="CB101" s="169">
        <v>1002</v>
      </c>
      <c r="CZ101" s="140">
        <v>0</v>
      </c>
    </row>
    <row r="102" spans="1:104">
      <c r="A102" s="170"/>
      <c r="B102" s="171" t="s">
        <v>76</v>
      </c>
      <c r="C102" s="172" t="str">
        <f>CONCATENATE(B99," ",C99)</f>
        <v>765 Krytiny tvrdé</v>
      </c>
      <c r="D102" s="173"/>
      <c r="E102" s="174"/>
      <c r="F102" s="175"/>
      <c r="G102" s="176">
        <f>SUM(G99:G101)</f>
        <v>0</v>
      </c>
      <c r="O102" s="162">
        <v>4</v>
      </c>
      <c r="BA102" s="177">
        <f>SUM(BA99:BA101)</f>
        <v>0</v>
      </c>
      <c r="BB102" s="177">
        <f>SUM(BB99:BB101)</f>
        <v>0</v>
      </c>
      <c r="BC102" s="177">
        <f>SUM(BC99:BC101)</f>
        <v>0</v>
      </c>
      <c r="BD102" s="177">
        <f>SUM(BD99:BD101)</f>
        <v>0</v>
      </c>
      <c r="BE102" s="177">
        <f>SUM(BE99:BE101)</f>
        <v>0</v>
      </c>
    </row>
    <row r="103" spans="1:104">
      <c r="A103" s="155" t="s">
        <v>72</v>
      </c>
      <c r="B103" s="156" t="s">
        <v>246</v>
      </c>
      <c r="C103" s="157" t="s">
        <v>247</v>
      </c>
      <c r="D103" s="158"/>
      <c r="E103" s="159"/>
      <c r="F103" s="159"/>
      <c r="G103" s="160"/>
      <c r="H103" s="161"/>
      <c r="I103" s="161"/>
      <c r="O103" s="162">
        <v>1</v>
      </c>
    </row>
    <row r="104" spans="1:104">
      <c r="A104" s="163">
        <v>65</v>
      </c>
      <c r="B104" s="164" t="s">
        <v>248</v>
      </c>
      <c r="C104" s="165" t="s">
        <v>249</v>
      </c>
      <c r="D104" s="166" t="s">
        <v>126</v>
      </c>
      <c r="E104" s="167">
        <v>3</v>
      </c>
      <c r="F104" s="167">
        <v>0</v>
      </c>
      <c r="G104" s="168">
        <f t="shared" ref="G104:G111" si="36">E104*F104</f>
        <v>0</v>
      </c>
      <c r="O104" s="162">
        <v>2</v>
      </c>
      <c r="AA104" s="140">
        <v>1</v>
      </c>
      <c r="AB104" s="140">
        <v>7</v>
      </c>
      <c r="AC104" s="140">
        <v>7</v>
      </c>
      <c r="AZ104" s="140">
        <v>2</v>
      </c>
      <c r="BA104" s="140">
        <f t="shared" ref="BA104:BA111" si="37">IF(AZ104=1,G104,0)</f>
        <v>0</v>
      </c>
      <c r="BB104" s="140">
        <f t="shared" ref="BB104:BB111" si="38">IF(AZ104=2,G104,0)</f>
        <v>0</v>
      </c>
      <c r="BC104" s="140">
        <f t="shared" ref="BC104:BC111" si="39">IF(AZ104=3,G104,0)</f>
        <v>0</v>
      </c>
      <c r="BD104" s="140">
        <f t="shared" ref="BD104:BD111" si="40">IF(AZ104=4,G104,0)</f>
        <v>0</v>
      </c>
      <c r="BE104" s="140">
        <f t="shared" ref="BE104:BE111" si="41">IF(AZ104=5,G104,0)</f>
        <v>0</v>
      </c>
      <c r="CA104" s="169">
        <v>1</v>
      </c>
      <c r="CB104" s="169">
        <v>7</v>
      </c>
      <c r="CZ104" s="140">
        <v>4.0000000000000002E-4</v>
      </c>
    </row>
    <row r="105" spans="1:104">
      <c r="A105" s="163">
        <v>66</v>
      </c>
      <c r="B105" s="164" t="s">
        <v>250</v>
      </c>
      <c r="C105" s="165" t="s">
        <v>251</v>
      </c>
      <c r="D105" s="166" t="s">
        <v>131</v>
      </c>
      <c r="E105" s="167">
        <v>26.364999999999998</v>
      </c>
      <c r="F105" s="167">
        <v>0</v>
      </c>
      <c r="G105" s="168">
        <f t="shared" si="36"/>
        <v>0</v>
      </c>
      <c r="O105" s="162">
        <v>2</v>
      </c>
      <c r="AA105" s="140">
        <v>1</v>
      </c>
      <c r="AB105" s="140">
        <v>0</v>
      </c>
      <c r="AC105" s="140">
        <v>0</v>
      </c>
      <c r="AZ105" s="140">
        <v>2</v>
      </c>
      <c r="BA105" s="140">
        <f t="shared" si="37"/>
        <v>0</v>
      </c>
      <c r="BB105" s="140">
        <f t="shared" si="38"/>
        <v>0</v>
      </c>
      <c r="BC105" s="140">
        <f t="shared" si="39"/>
        <v>0</v>
      </c>
      <c r="BD105" s="140">
        <f t="shared" si="40"/>
        <v>0</v>
      </c>
      <c r="BE105" s="140">
        <f t="shared" si="41"/>
        <v>0</v>
      </c>
      <c r="CA105" s="169">
        <v>1</v>
      </c>
      <c r="CB105" s="169">
        <v>0</v>
      </c>
      <c r="CZ105" s="140">
        <v>0</v>
      </c>
    </row>
    <row r="106" spans="1:104">
      <c r="A106" s="163">
        <v>67</v>
      </c>
      <c r="B106" s="164" t="s">
        <v>252</v>
      </c>
      <c r="C106" s="165" t="s">
        <v>253</v>
      </c>
      <c r="D106" s="166" t="s">
        <v>126</v>
      </c>
      <c r="E106" s="167">
        <v>1</v>
      </c>
      <c r="F106" s="167">
        <v>0</v>
      </c>
      <c r="G106" s="168">
        <f t="shared" si="36"/>
        <v>0</v>
      </c>
      <c r="O106" s="162">
        <v>2</v>
      </c>
      <c r="AA106" s="140">
        <v>1</v>
      </c>
      <c r="AB106" s="140">
        <v>7</v>
      </c>
      <c r="AC106" s="140">
        <v>7</v>
      </c>
      <c r="AZ106" s="140">
        <v>2</v>
      </c>
      <c r="BA106" s="140">
        <f t="shared" si="37"/>
        <v>0</v>
      </c>
      <c r="BB106" s="140">
        <f t="shared" si="38"/>
        <v>0</v>
      </c>
      <c r="BC106" s="140">
        <f t="shared" si="39"/>
        <v>0</v>
      </c>
      <c r="BD106" s="140">
        <f t="shared" si="40"/>
        <v>0</v>
      </c>
      <c r="BE106" s="140">
        <f t="shared" si="41"/>
        <v>0</v>
      </c>
      <c r="CA106" s="169">
        <v>1</v>
      </c>
      <c r="CB106" s="169">
        <v>7</v>
      </c>
      <c r="CZ106" s="140">
        <v>0</v>
      </c>
    </row>
    <row r="107" spans="1:104">
      <c r="A107" s="163">
        <v>68</v>
      </c>
      <c r="B107" s="164" t="s">
        <v>254</v>
      </c>
      <c r="C107" s="165" t="s">
        <v>255</v>
      </c>
      <c r="D107" s="166" t="s">
        <v>126</v>
      </c>
      <c r="E107" s="167">
        <v>1</v>
      </c>
      <c r="F107" s="167">
        <v>0</v>
      </c>
      <c r="G107" s="168">
        <f t="shared" si="36"/>
        <v>0</v>
      </c>
      <c r="O107" s="162">
        <v>2</v>
      </c>
      <c r="AA107" s="140">
        <v>1</v>
      </c>
      <c r="AB107" s="140">
        <v>7</v>
      </c>
      <c r="AC107" s="140">
        <v>7</v>
      </c>
      <c r="AZ107" s="140">
        <v>2</v>
      </c>
      <c r="BA107" s="140">
        <f t="shared" si="37"/>
        <v>0</v>
      </c>
      <c r="BB107" s="140">
        <f t="shared" si="38"/>
        <v>0</v>
      </c>
      <c r="BC107" s="140">
        <f t="shared" si="39"/>
        <v>0</v>
      </c>
      <c r="BD107" s="140">
        <f t="shared" si="40"/>
        <v>0</v>
      </c>
      <c r="BE107" s="140">
        <f t="shared" si="41"/>
        <v>0</v>
      </c>
      <c r="CA107" s="169">
        <v>1</v>
      </c>
      <c r="CB107" s="169">
        <v>7</v>
      </c>
      <c r="CZ107" s="140">
        <v>0</v>
      </c>
    </row>
    <row r="108" spans="1:104">
      <c r="A108" s="163">
        <v>69</v>
      </c>
      <c r="B108" s="164" t="s">
        <v>256</v>
      </c>
      <c r="C108" s="165" t="s">
        <v>257</v>
      </c>
      <c r="D108" s="166" t="s">
        <v>258</v>
      </c>
      <c r="E108" s="167">
        <v>1</v>
      </c>
      <c r="F108" s="167">
        <v>0</v>
      </c>
      <c r="G108" s="168">
        <f t="shared" si="36"/>
        <v>0</v>
      </c>
      <c r="O108" s="162">
        <v>2</v>
      </c>
      <c r="AA108" s="140">
        <v>3</v>
      </c>
      <c r="AB108" s="140">
        <v>7</v>
      </c>
      <c r="AC108" s="140">
        <v>31316140</v>
      </c>
      <c r="AZ108" s="140">
        <v>2</v>
      </c>
      <c r="BA108" s="140">
        <f t="shared" si="37"/>
        <v>0</v>
      </c>
      <c r="BB108" s="140">
        <f t="shared" si="38"/>
        <v>0</v>
      </c>
      <c r="BC108" s="140">
        <f t="shared" si="39"/>
        <v>0</v>
      </c>
      <c r="BD108" s="140">
        <f t="shared" si="40"/>
        <v>0</v>
      </c>
      <c r="BE108" s="140">
        <f t="shared" si="41"/>
        <v>0</v>
      </c>
      <c r="CA108" s="169">
        <v>3</v>
      </c>
      <c r="CB108" s="169">
        <v>7</v>
      </c>
      <c r="CZ108" s="140">
        <v>0</v>
      </c>
    </row>
    <row r="109" spans="1:104">
      <c r="A109" s="163">
        <v>70</v>
      </c>
      <c r="B109" s="164" t="s">
        <v>259</v>
      </c>
      <c r="C109" s="165" t="s">
        <v>260</v>
      </c>
      <c r="D109" s="166" t="s">
        <v>75</v>
      </c>
      <c r="E109" s="167">
        <v>18</v>
      </c>
      <c r="F109" s="167">
        <v>0</v>
      </c>
      <c r="G109" s="168">
        <f t="shared" si="36"/>
        <v>0</v>
      </c>
      <c r="O109" s="162">
        <v>2</v>
      </c>
      <c r="AA109" s="140">
        <v>3</v>
      </c>
      <c r="AB109" s="140">
        <v>7</v>
      </c>
      <c r="AC109" s="140">
        <v>31316149</v>
      </c>
      <c r="AZ109" s="140">
        <v>2</v>
      </c>
      <c r="BA109" s="140">
        <f t="shared" si="37"/>
        <v>0</v>
      </c>
      <c r="BB109" s="140">
        <f t="shared" si="38"/>
        <v>0</v>
      </c>
      <c r="BC109" s="140">
        <f t="shared" si="39"/>
        <v>0</v>
      </c>
      <c r="BD109" s="140">
        <f t="shared" si="40"/>
        <v>0</v>
      </c>
      <c r="BE109" s="140">
        <f t="shared" si="41"/>
        <v>0</v>
      </c>
      <c r="CA109" s="169">
        <v>3</v>
      </c>
      <c r="CB109" s="169">
        <v>7</v>
      </c>
      <c r="CZ109" s="140">
        <v>1.5499999999999999E-3</v>
      </c>
    </row>
    <row r="110" spans="1:104" ht="22.5">
      <c r="A110" s="163">
        <v>71</v>
      </c>
      <c r="B110" s="164" t="s">
        <v>261</v>
      </c>
      <c r="C110" s="165" t="s">
        <v>262</v>
      </c>
      <c r="D110" s="166" t="s">
        <v>126</v>
      </c>
      <c r="E110" s="167">
        <v>3</v>
      </c>
      <c r="F110" s="167">
        <v>0</v>
      </c>
      <c r="G110" s="168">
        <f t="shared" si="36"/>
        <v>0</v>
      </c>
      <c r="O110" s="162">
        <v>2</v>
      </c>
      <c r="AA110" s="140">
        <v>3</v>
      </c>
      <c r="AB110" s="140">
        <v>7</v>
      </c>
      <c r="AC110" s="140">
        <v>55344635</v>
      </c>
      <c r="AZ110" s="140">
        <v>2</v>
      </c>
      <c r="BA110" s="140">
        <f t="shared" si="37"/>
        <v>0</v>
      </c>
      <c r="BB110" s="140">
        <f t="shared" si="38"/>
        <v>0</v>
      </c>
      <c r="BC110" s="140">
        <f t="shared" si="39"/>
        <v>0</v>
      </c>
      <c r="BD110" s="140">
        <f t="shared" si="40"/>
        <v>0</v>
      </c>
      <c r="BE110" s="140">
        <f t="shared" si="41"/>
        <v>0</v>
      </c>
      <c r="CA110" s="169">
        <v>3</v>
      </c>
      <c r="CB110" s="169">
        <v>7</v>
      </c>
      <c r="CZ110" s="140">
        <v>0.24829999999999999</v>
      </c>
    </row>
    <row r="111" spans="1:104">
      <c r="A111" s="163">
        <v>72</v>
      </c>
      <c r="B111" s="164" t="s">
        <v>263</v>
      </c>
      <c r="C111" s="165" t="s">
        <v>264</v>
      </c>
      <c r="D111" s="166" t="s">
        <v>61</v>
      </c>
      <c r="E111" s="167"/>
      <c r="F111" s="167">
        <v>0</v>
      </c>
      <c r="G111" s="168">
        <f t="shared" si="36"/>
        <v>0</v>
      </c>
      <c r="O111" s="162">
        <v>2</v>
      </c>
      <c r="AA111" s="140">
        <v>7</v>
      </c>
      <c r="AB111" s="140">
        <v>1002</v>
      </c>
      <c r="AC111" s="140">
        <v>5</v>
      </c>
      <c r="AZ111" s="140">
        <v>2</v>
      </c>
      <c r="BA111" s="140">
        <f t="shared" si="37"/>
        <v>0</v>
      </c>
      <c r="BB111" s="140">
        <f t="shared" si="38"/>
        <v>0</v>
      </c>
      <c r="BC111" s="140">
        <f t="shared" si="39"/>
        <v>0</v>
      </c>
      <c r="BD111" s="140">
        <f t="shared" si="40"/>
        <v>0</v>
      </c>
      <c r="BE111" s="140">
        <f t="shared" si="41"/>
        <v>0</v>
      </c>
      <c r="CA111" s="169">
        <v>7</v>
      </c>
      <c r="CB111" s="169">
        <v>1002</v>
      </c>
      <c r="CZ111" s="140">
        <v>0</v>
      </c>
    </row>
    <row r="112" spans="1:104">
      <c r="A112" s="170"/>
      <c r="B112" s="171" t="s">
        <v>76</v>
      </c>
      <c r="C112" s="172" t="str">
        <f>CONCATENATE(B103," ",C103)</f>
        <v>767 Konstrukce zámečnické</v>
      </c>
      <c r="D112" s="173"/>
      <c r="E112" s="174"/>
      <c r="F112" s="175"/>
      <c r="G112" s="176">
        <f>SUM(G103:G111)</f>
        <v>0</v>
      </c>
      <c r="O112" s="162">
        <v>4</v>
      </c>
      <c r="BA112" s="177">
        <f>SUM(BA103:BA111)</f>
        <v>0</v>
      </c>
      <c r="BB112" s="177">
        <f>SUM(BB103:BB111)</f>
        <v>0</v>
      </c>
      <c r="BC112" s="177">
        <f>SUM(BC103:BC111)</f>
        <v>0</v>
      </c>
      <c r="BD112" s="177">
        <f>SUM(BD103:BD111)</f>
        <v>0</v>
      </c>
      <c r="BE112" s="177">
        <f>SUM(BE103:BE111)</f>
        <v>0</v>
      </c>
    </row>
    <row r="113" spans="5:5">
      <c r="E113" s="140"/>
    </row>
    <row r="114" spans="5:5">
      <c r="E114" s="140"/>
    </row>
    <row r="115" spans="5:5">
      <c r="E115" s="140"/>
    </row>
    <row r="116" spans="5:5">
      <c r="E116" s="140"/>
    </row>
    <row r="117" spans="5:5">
      <c r="E117" s="140"/>
    </row>
    <row r="118" spans="5:5">
      <c r="E118" s="140"/>
    </row>
    <row r="119" spans="5:5">
      <c r="E119" s="140"/>
    </row>
    <row r="120" spans="5:5">
      <c r="E120" s="140"/>
    </row>
    <row r="121" spans="5:5">
      <c r="E121" s="140"/>
    </row>
    <row r="122" spans="5:5">
      <c r="E122" s="140"/>
    </row>
    <row r="123" spans="5:5">
      <c r="E123" s="140"/>
    </row>
    <row r="124" spans="5:5">
      <c r="E124" s="140"/>
    </row>
    <row r="125" spans="5:5">
      <c r="E125" s="140"/>
    </row>
    <row r="126" spans="5:5">
      <c r="E126" s="140"/>
    </row>
    <row r="127" spans="5:5">
      <c r="E127" s="140"/>
    </row>
    <row r="128" spans="5:5">
      <c r="E128" s="140"/>
    </row>
    <row r="129" spans="1:7">
      <c r="E129" s="140"/>
    </row>
    <row r="130" spans="1:7">
      <c r="E130" s="140"/>
    </row>
    <row r="131" spans="1:7">
      <c r="E131" s="140"/>
    </row>
    <row r="132" spans="1:7">
      <c r="E132" s="140"/>
    </row>
    <row r="133" spans="1:7">
      <c r="E133" s="140"/>
    </row>
    <row r="134" spans="1:7">
      <c r="E134" s="140"/>
    </row>
    <row r="135" spans="1:7">
      <c r="E135" s="140"/>
    </row>
    <row r="136" spans="1:7">
      <c r="A136" s="178"/>
      <c r="B136" s="178"/>
      <c r="C136" s="178"/>
      <c r="D136" s="178"/>
      <c r="E136" s="178"/>
      <c r="F136" s="178"/>
      <c r="G136" s="178"/>
    </row>
    <row r="137" spans="1:7">
      <c r="A137" s="178"/>
      <c r="B137" s="178"/>
      <c r="C137" s="178"/>
      <c r="D137" s="178"/>
      <c r="E137" s="178"/>
      <c r="F137" s="178"/>
      <c r="G137" s="178"/>
    </row>
    <row r="138" spans="1:7">
      <c r="A138" s="178"/>
      <c r="B138" s="178"/>
      <c r="C138" s="178"/>
      <c r="D138" s="178"/>
      <c r="E138" s="178"/>
      <c r="F138" s="178"/>
      <c r="G138" s="178"/>
    </row>
    <row r="139" spans="1:7">
      <c r="A139" s="178"/>
      <c r="B139" s="178"/>
      <c r="C139" s="178"/>
      <c r="D139" s="178"/>
      <c r="E139" s="178"/>
      <c r="F139" s="178"/>
      <c r="G139" s="178"/>
    </row>
    <row r="140" spans="1:7">
      <c r="E140" s="140"/>
    </row>
    <row r="141" spans="1:7">
      <c r="E141" s="140"/>
    </row>
    <row r="142" spans="1:7">
      <c r="E142" s="140"/>
    </row>
    <row r="143" spans="1:7">
      <c r="E143" s="140"/>
    </row>
    <row r="144" spans="1:7">
      <c r="E144" s="140"/>
    </row>
    <row r="145" spans="5:5">
      <c r="E145" s="140"/>
    </row>
    <row r="146" spans="5:5">
      <c r="E146" s="140"/>
    </row>
    <row r="147" spans="5:5">
      <c r="E147" s="140"/>
    </row>
    <row r="148" spans="5:5">
      <c r="E148" s="140"/>
    </row>
    <row r="149" spans="5:5">
      <c r="E149" s="140"/>
    </row>
    <row r="150" spans="5:5">
      <c r="E150" s="140"/>
    </row>
    <row r="151" spans="5:5">
      <c r="E151" s="140"/>
    </row>
    <row r="152" spans="5:5">
      <c r="E152" s="140"/>
    </row>
    <row r="153" spans="5:5">
      <c r="E153" s="140"/>
    </row>
    <row r="154" spans="5:5">
      <c r="E154" s="140"/>
    </row>
    <row r="155" spans="5:5">
      <c r="E155" s="140"/>
    </row>
    <row r="156" spans="5:5">
      <c r="E156" s="140"/>
    </row>
    <row r="157" spans="5:5">
      <c r="E157" s="140"/>
    </row>
    <row r="158" spans="5:5">
      <c r="E158" s="140"/>
    </row>
    <row r="159" spans="5:5">
      <c r="E159" s="140"/>
    </row>
    <row r="160" spans="5:5">
      <c r="E160" s="140"/>
    </row>
    <row r="161" spans="1:7">
      <c r="E161" s="140"/>
    </row>
    <row r="162" spans="1:7">
      <c r="E162" s="140"/>
    </row>
    <row r="163" spans="1:7">
      <c r="E163" s="140"/>
    </row>
    <row r="164" spans="1:7">
      <c r="E164" s="140"/>
    </row>
    <row r="165" spans="1:7">
      <c r="E165" s="140"/>
    </row>
    <row r="166" spans="1:7">
      <c r="E166" s="140"/>
    </row>
    <row r="167" spans="1:7">
      <c r="E167" s="140"/>
    </row>
    <row r="168" spans="1:7">
      <c r="E168" s="140"/>
    </row>
    <row r="169" spans="1:7">
      <c r="E169" s="140"/>
    </row>
    <row r="170" spans="1:7">
      <c r="E170" s="140"/>
    </row>
    <row r="171" spans="1:7">
      <c r="A171" s="179"/>
      <c r="B171" s="179"/>
    </row>
    <row r="172" spans="1:7">
      <c r="A172" s="178"/>
      <c r="B172" s="178"/>
      <c r="C172" s="181"/>
      <c r="D172" s="181"/>
      <c r="E172" s="182"/>
      <c r="F172" s="181"/>
      <c r="G172" s="183"/>
    </row>
    <row r="173" spans="1:7">
      <c r="A173" s="184"/>
      <c r="B173" s="184"/>
      <c r="C173" s="178"/>
      <c r="D173" s="178"/>
      <c r="E173" s="185"/>
      <c r="F173" s="178"/>
      <c r="G173" s="178"/>
    </row>
    <row r="174" spans="1:7">
      <c r="A174" s="178"/>
      <c r="B174" s="178"/>
      <c r="C174" s="178"/>
      <c r="D174" s="178"/>
      <c r="E174" s="185"/>
      <c r="F174" s="178"/>
      <c r="G174" s="178"/>
    </row>
    <row r="175" spans="1:7">
      <c r="A175" s="178"/>
      <c r="B175" s="178"/>
      <c r="C175" s="178"/>
      <c r="D175" s="178"/>
      <c r="E175" s="185"/>
      <c r="F175" s="178"/>
      <c r="G175" s="178"/>
    </row>
    <row r="176" spans="1:7">
      <c r="A176" s="178"/>
      <c r="B176" s="178"/>
      <c r="C176" s="178"/>
      <c r="D176" s="178"/>
      <c r="E176" s="185"/>
      <c r="F176" s="178"/>
      <c r="G176" s="178"/>
    </row>
    <row r="177" spans="1:7">
      <c r="A177" s="178"/>
      <c r="B177" s="178"/>
      <c r="C177" s="178"/>
      <c r="D177" s="178"/>
      <c r="E177" s="185"/>
      <c r="F177" s="178"/>
      <c r="G177" s="178"/>
    </row>
    <row r="178" spans="1:7">
      <c r="A178" s="178"/>
      <c r="B178" s="178"/>
      <c r="C178" s="178"/>
      <c r="D178" s="178"/>
      <c r="E178" s="185"/>
      <c r="F178" s="178"/>
      <c r="G178" s="178"/>
    </row>
    <row r="179" spans="1:7">
      <c r="A179" s="178"/>
      <c r="B179" s="178"/>
      <c r="C179" s="178"/>
      <c r="D179" s="178"/>
      <c r="E179" s="185"/>
      <c r="F179" s="178"/>
      <c r="G179" s="178"/>
    </row>
    <row r="180" spans="1:7">
      <c r="A180" s="178"/>
      <c r="B180" s="178"/>
      <c r="C180" s="178"/>
      <c r="D180" s="178"/>
      <c r="E180" s="185"/>
      <c r="F180" s="178"/>
      <c r="G180" s="178"/>
    </row>
    <row r="181" spans="1:7">
      <c r="A181" s="178"/>
      <c r="B181" s="178"/>
      <c r="C181" s="178"/>
      <c r="D181" s="178"/>
      <c r="E181" s="185"/>
      <c r="F181" s="178"/>
      <c r="G181" s="178"/>
    </row>
    <row r="182" spans="1:7">
      <c r="A182" s="178"/>
      <c r="B182" s="178"/>
      <c r="C182" s="178"/>
      <c r="D182" s="178"/>
      <c r="E182" s="185"/>
      <c r="F182" s="178"/>
      <c r="G182" s="178"/>
    </row>
    <row r="183" spans="1:7">
      <c r="A183" s="178"/>
      <c r="B183" s="178"/>
      <c r="C183" s="178"/>
      <c r="D183" s="178"/>
      <c r="E183" s="185"/>
      <c r="F183" s="178"/>
      <c r="G183" s="178"/>
    </row>
    <row r="184" spans="1:7">
      <c r="A184" s="178"/>
      <c r="B184" s="178"/>
      <c r="C184" s="178"/>
      <c r="D184" s="178"/>
      <c r="E184" s="185"/>
      <c r="F184" s="178"/>
      <c r="G184" s="178"/>
    </row>
    <row r="185" spans="1:7">
      <c r="A185" s="178"/>
      <c r="B185" s="178"/>
      <c r="C185" s="178"/>
      <c r="D185" s="178"/>
      <c r="E185" s="185"/>
      <c r="F185" s="178"/>
      <c r="G185" s="178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nejdl</cp:lastModifiedBy>
  <dcterms:created xsi:type="dcterms:W3CDTF">2017-06-19T16:51:22Z</dcterms:created>
  <dcterms:modified xsi:type="dcterms:W3CDTF">2017-10-16T13:23:12Z</dcterms:modified>
</cp:coreProperties>
</file>